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НОВУС\рейтинги\международный рейтинг\2018\"/>
    </mc:Choice>
  </mc:AlternateContent>
  <bookViews>
    <workbookView xWindow="0" yWindow="0" windowWidth="20490" windowHeight="7755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Man!$A$5:$W$541</definedName>
    <definedName name="_xlnm._FilterDatabase" localSheetId="1" hidden="1">Spisok!$A$5:$AA$700</definedName>
    <definedName name="_xlnm._FilterDatabase" localSheetId="3" hidden="1">ИК!$A$2:$J$696</definedName>
    <definedName name="_xlnm._FilterDatabase" localSheetId="4" hidden="1">Лист1!$A$1:$E$175</definedName>
    <definedName name="игроки">Spisok!$A$7:$AA$92</definedName>
    <definedName name="игроки1">Spisok!$A$1:$AO$1307</definedName>
  </definedNames>
  <calcPr calcId="152511"/>
</workbook>
</file>

<file path=xl/calcChain.xml><?xml version="1.0" encoding="utf-8"?>
<calcChain xmlns="http://schemas.openxmlformats.org/spreadsheetml/2006/main">
  <c r="C3" i="25" l="1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2" i="25"/>
  <c r="G3" i="25" l="1"/>
  <c r="H3" i="25" s="1"/>
  <c r="I3" i="25" s="1"/>
  <c r="J3" i="25" s="1"/>
  <c r="K3" i="25" s="1"/>
  <c r="M3" i="25" s="1"/>
  <c r="N3" i="25" s="1"/>
  <c r="G16" i="25"/>
  <c r="H16" i="25" s="1"/>
  <c r="I16" i="25" s="1"/>
  <c r="J16" i="25" s="1"/>
  <c r="K16" i="25" s="1"/>
  <c r="M16" i="25" s="1"/>
  <c r="N16" i="25" s="1"/>
  <c r="G12" i="25"/>
  <c r="H12" i="25" s="1"/>
  <c r="I12" i="25" s="1"/>
  <c r="J12" i="25" s="1"/>
  <c r="K12" i="25" s="1"/>
  <c r="M12" i="25" s="1"/>
  <c r="N12" i="25" s="1"/>
  <c r="G8" i="25"/>
  <c r="H8" i="25" s="1"/>
  <c r="I8" i="25" s="1"/>
  <c r="J8" i="25" s="1"/>
  <c r="K8" i="25" s="1"/>
  <c r="M8" i="25" s="1"/>
  <c r="N8" i="25" s="1"/>
  <c r="G4" i="25"/>
  <c r="H4" i="25" s="1"/>
  <c r="I4" i="25" s="1"/>
  <c r="J4" i="25" s="1"/>
  <c r="K4" i="25" s="1"/>
  <c r="M4" i="25" s="1"/>
  <c r="N4" i="25" s="1"/>
  <c r="G2" i="25"/>
  <c r="H2" i="25" s="1"/>
  <c r="I2" i="25" s="1"/>
  <c r="J2" i="25" s="1"/>
  <c r="K2" i="25" s="1"/>
  <c r="M2" i="25" s="1"/>
  <c r="N2" i="25" s="1"/>
  <c r="G14" i="25"/>
  <c r="H14" i="25" s="1"/>
  <c r="I14" i="25" s="1"/>
  <c r="J14" i="25" s="1"/>
  <c r="K14" i="25" s="1"/>
  <c r="M14" i="25" s="1"/>
  <c r="N14" i="25" s="1"/>
  <c r="G10" i="25"/>
  <c r="H10" i="25" s="1"/>
  <c r="I10" i="25" s="1"/>
  <c r="J10" i="25" s="1"/>
  <c r="K10" i="25" s="1"/>
  <c r="M10" i="25" s="1"/>
  <c r="N10" i="25" s="1"/>
  <c r="G6" i="25"/>
  <c r="H6" i="25" s="1"/>
  <c r="I6" i="25" s="1"/>
  <c r="J6" i="25" s="1"/>
  <c r="K6" i="25" s="1"/>
  <c r="M6" i="25" s="1"/>
  <c r="N6" i="25" s="1"/>
  <c r="G17" i="25"/>
  <c r="H17" i="25" s="1"/>
  <c r="I17" i="25" s="1"/>
  <c r="J17" i="25" s="1"/>
  <c r="K17" i="25" s="1"/>
  <c r="M17" i="25" s="1"/>
  <c r="N17" i="25" s="1"/>
  <c r="G13" i="25"/>
  <c r="H13" i="25" s="1"/>
  <c r="I13" i="25" s="1"/>
  <c r="J13" i="25" s="1"/>
  <c r="K13" i="25" s="1"/>
  <c r="M13" i="25" s="1"/>
  <c r="N13" i="25" s="1"/>
  <c r="G9" i="25"/>
  <c r="H9" i="25" s="1"/>
  <c r="I9" i="25" s="1"/>
  <c r="J9" i="25" s="1"/>
  <c r="K9" i="25" s="1"/>
  <c r="M9" i="25" s="1"/>
  <c r="N9" i="25" s="1"/>
  <c r="G5" i="25"/>
  <c r="H5" i="25" s="1"/>
  <c r="I5" i="25" s="1"/>
  <c r="J5" i="25" s="1"/>
  <c r="K5" i="25" s="1"/>
  <c r="M5" i="25" s="1"/>
  <c r="N5" i="25" s="1"/>
  <c r="G15" i="25"/>
  <c r="H15" i="25" s="1"/>
  <c r="I15" i="25" s="1"/>
  <c r="J15" i="25" s="1"/>
  <c r="K15" i="25" s="1"/>
  <c r="M15" i="25" s="1"/>
  <c r="N15" i="25" s="1"/>
  <c r="G11" i="25"/>
  <c r="G7" i="25"/>
  <c r="H7" i="25" s="1"/>
  <c r="I7" i="25" s="1"/>
  <c r="J7" i="25" s="1"/>
  <c r="K7" i="25" s="1"/>
  <c r="M7" i="25" s="1"/>
  <c r="N7" i="25" s="1"/>
  <c r="H11" i="25"/>
  <c r="I11" i="25" s="1"/>
  <c r="J11" i="25" s="1"/>
  <c r="K11" i="25" s="1"/>
  <c r="M11" i="25" s="1"/>
  <c r="N11" i="25" s="1"/>
  <c r="O11" i="25" l="1"/>
  <c r="O8" i="25"/>
  <c r="O3" i="25"/>
  <c r="O13" i="25"/>
  <c r="O14" i="25"/>
  <c r="O12" i="25"/>
  <c r="O7" i="25"/>
  <c r="O10" i="25"/>
  <c r="O15" i="25"/>
  <c r="O16" i="25"/>
  <c r="O9" i="25"/>
  <c r="O2" i="25"/>
  <c r="O17" i="25"/>
  <c r="O5" i="25"/>
  <c r="O6" i="25"/>
  <c r="O4" i="25"/>
  <c r="Y486" i="19" l="1"/>
  <c r="Y32" i="19"/>
  <c r="Y612" i="19"/>
  <c r="Y242" i="19"/>
  <c r="Y408" i="19"/>
  <c r="Y596" i="19"/>
  <c r="Y97" i="19"/>
  <c r="Y290" i="19"/>
  <c r="Y345" i="19"/>
  <c r="Y340" i="19"/>
  <c r="Y92" i="19"/>
  <c r="Y199" i="19"/>
  <c r="Y145" i="19"/>
  <c r="Y39" i="19"/>
  <c r="Y239" i="19"/>
  <c r="Y353" i="19"/>
  <c r="E384" i="3" l="1"/>
  <c r="F384" i="3"/>
  <c r="G384" i="3"/>
  <c r="M384" i="3"/>
  <c r="N384" i="3"/>
  <c r="O384" i="3"/>
  <c r="P384" i="3"/>
  <c r="Q384" i="3"/>
  <c r="R384" i="3"/>
  <c r="S384" i="3"/>
  <c r="U384" i="3"/>
  <c r="V384" i="3"/>
  <c r="E262" i="3" l="1"/>
  <c r="F262" i="3"/>
  <c r="G262" i="3"/>
  <c r="M262" i="3"/>
  <c r="N262" i="3"/>
  <c r="O262" i="3"/>
  <c r="P262" i="3"/>
  <c r="Q262" i="3"/>
  <c r="R262" i="3"/>
  <c r="S262" i="3"/>
  <c r="T262" i="3"/>
  <c r="V262" i="3"/>
  <c r="E511" i="3"/>
  <c r="E476" i="3"/>
  <c r="F511" i="3"/>
  <c r="F476" i="3"/>
  <c r="G511" i="3"/>
  <c r="G476" i="3"/>
  <c r="M511" i="3"/>
  <c r="M476" i="3"/>
  <c r="N511" i="3"/>
  <c r="N476" i="3"/>
  <c r="O511" i="3"/>
  <c r="O476" i="3"/>
  <c r="P511" i="3"/>
  <c r="P476" i="3"/>
  <c r="Q511" i="3"/>
  <c r="Q476" i="3"/>
  <c r="R511" i="3"/>
  <c r="R476" i="3"/>
  <c r="S511" i="3"/>
  <c r="S476" i="3"/>
  <c r="T511" i="3"/>
  <c r="T476" i="3"/>
  <c r="V511" i="3"/>
  <c r="V476" i="3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2" i="24"/>
  <c r="E436" i="3" l="1"/>
  <c r="E274" i="3"/>
  <c r="E201" i="3"/>
  <c r="E369" i="3"/>
  <c r="E353" i="3"/>
  <c r="E222" i="3"/>
  <c r="E283" i="3"/>
  <c r="F436" i="3"/>
  <c r="F274" i="3"/>
  <c r="F201" i="3"/>
  <c r="F369" i="3"/>
  <c r="F353" i="3"/>
  <c r="F222" i="3"/>
  <c r="F283" i="3"/>
  <c r="G436" i="3"/>
  <c r="G274" i="3"/>
  <c r="G201" i="3"/>
  <c r="G369" i="3"/>
  <c r="G353" i="3"/>
  <c r="G222" i="3"/>
  <c r="G283" i="3"/>
  <c r="M436" i="3"/>
  <c r="M274" i="3"/>
  <c r="M201" i="3"/>
  <c r="M369" i="3"/>
  <c r="M353" i="3"/>
  <c r="M222" i="3"/>
  <c r="M283" i="3"/>
  <c r="N436" i="3"/>
  <c r="N274" i="3"/>
  <c r="N201" i="3"/>
  <c r="N369" i="3"/>
  <c r="N353" i="3"/>
  <c r="N222" i="3"/>
  <c r="N283" i="3"/>
  <c r="O436" i="3"/>
  <c r="O274" i="3"/>
  <c r="O201" i="3"/>
  <c r="O369" i="3"/>
  <c r="O353" i="3"/>
  <c r="O222" i="3"/>
  <c r="O283" i="3"/>
  <c r="P436" i="3"/>
  <c r="P274" i="3"/>
  <c r="P201" i="3"/>
  <c r="P369" i="3"/>
  <c r="P353" i="3"/>
  <c r="P222" i="3"/>
  <c r="P283" i="3"/>
  <c r="Q436" i="3"/>
  <c r="Q274" i="3"/>
  <c r="Q201" i="3"/>
  <c r="Q369" i="3"/>
  <c r="Q353" i="3"/>
  <c r="Q222" i="3"/>
  <c r="Q283" i="3"/>
  <c r="R436" i="3"/>
  <c r="R274" i="3"/>
  <c r="R201" i="3"/>
  <c r="R369" i="3"/>
  <c r="R353" i="3"/>
  <c r="R222" i="3"/>
  <c r="R283" i="3"/>
  <c r="S436" i="3"/>
  <c r="S274" i="3"/>
  <c r="S201" i="3"/>
  <c r="S369" i="3"/>
  <c r="S353" i="3"/>
  <c r="S222" i="3"/>
  <c r="S283" i="3"/>
  <c r="U436" i="3"/>
  <c r="U274" i="3"/>
  <c r="U369" i="3"/>
  <c r="U353" i="3"/>
  <c r="U222" i="3"/>
  <c r="U283" i="3"/>
  <c r="V436" i="3"/>
  <c r="V274" i="3"/>
  <c r="V201" i="3"/>
  <c r="V369" i="3"/>
  <c r="V353" i="3"/>
  <c r="V222" i="3"/>
  <c r="V283" i="3"/>
  <c r="E245" i="3" l="1"/>
  <c r="E500" i="3"/>
  <c r="E365" i="3"/>
  <c r="E494" i="3"/>
  <c r="E271" i="3"/>
  <c r="E338" i="3"/>
  <c r="E231" i="3"/>
  <c r="E431" i="3"/>
  <c r="E423" i="3"/>
  <c r="E459" i="3"/>
  <c r="E360" i="3"/>
  <c r="E404" i="3"/>
  <c r="E444" i="3"/>
  <c r="E352" i="3"/>
  <c r="E535" i="3"/>
  <c r="E401" i="3"/>
  <c r="E325" i="3"/>
  <c r="E479" i="3"/>
  <c r="E287" i="3"/>
  <c r="F245" i="3"/>
  <c r="F500" i="3"/>
  <c r="F365" i="3"/>
  <c r="F494" i="3"/>
  <c r="F271" i="3"/>
  <c r="F338" i="3"/>
  <c r="F231" i="3"/>
  <c r="F431" i="3"/>
  <c r="F423" i="3"/>
  <c r="F459" i="3"/>
  <c r="F360" i="3"/>
  <c r="F404" i="3"/>
  <c r="F444" i="3"/>
  <c r="F352" i="3"/>
  <c r="F535" i="3"/>
  <c r="F401" i="3"/>
  <c r="F325" i="3"/>
  <c r="F479" i="3"/>
  <c r="F287" i="3"/>
  <c r="G245" i="3"/>
  <c r="G500" i="3"/>
  <c r="G365" i="3"/>
  <c r="G494" i="3"/>
  <c r="G271" i="3"/>
  <c r="G338" i="3"/>
  <c r="G231" i="3"/>
  <c r="G431" i="3"/>
  <c r="G423" i="3"/>
  <c r="G459" i="3"/>
  <c r="G360" i="3"/>
  <c r="G404" i="3"/>
  <c r="G444" i="3"/>
  <c r="G352" i="3"/>
  <c r="G535" i="3"/>
  <c r="G401" i="3"/>
  <c r="G325" i="3"/>
  <c r="G479" i="3"/>
  <c r="G287" i="3"/>
  <c r="M245" i="3"/>
  <c r="M500" i="3"/>
  <c r="M365" i="3"/>
  <c r="M494" i="3"/>
  <c r="M271" i="3"/>
  <c r="M338" i="3"/>
  <c r="M231" i="3"/>
  <c r="M431" i="3"/>
  <c r="M423" i="3"/>
  <c r="M459" i="3"/>
  <c r="M360" i="3"/>
  <c r="M404" i="3"/>
  <c r="M444" i="3"/>
  <c r="M352" i="3"/>
  <c r="M535" i="3"/>
  <c r="M401" i="3"/>
  <c r="M325" i="3"/>
  <c r="M479" i="3"/>
  <c r="M287" i="3"/>
  <c r="N245" i="3"/>
  <c r="N500" i="3"/>
  <c r="N365" i="3"/>
  <c r="N494" i="3"/>
  <c r="N271" i="3"/>
  <c r="N338" i="3"/>
  <c r="N231" i="3"/>
  <c r="N431" i="3"/>
  <c r="N423" i="3"/>
  <c r="N459" i="3"/>
  <c r="N360" i="3"/>
  <c r="N404" i="3"/>
  <c r="N444" i="3"/>
  <c r="N352" i="3"/>
  <c r="N535" i="3"/>
  <c r="N401" i="3"/>
  <c r="N325" i="3"/>
  <c r="N479" i="3"/>
  <c r="N287" i="3"/>
  <c r="O245" i="3"/>
  <c r="O500" i="3"/>
  <c r="O365" i="3"/>
  <c r="O494" i="3"/>
  <c r="O271" i="3"/>
  <c r="O338" i="3"/>
  <c r="O231" i="3"/>
  <c r="O431" i="3"/>
  <c r="O423" i="3"/>
  <c r="O459" i="3"/>
  <c r="O360" i="3"/>
  <c r="O404" i="3"/>
  <c r="O444" i="3"/>
  <c r="O352" i="3"/>
  <c r="O535" i="3"/>
  <c r="O401" i="3"/>
  <c r="O325" i="3"/>
  <c r="O479" i="3"/>
  <c r="O287" i="3"/>
  <c r="P245" i="3"/>
  <c r="P500" i="3"/>
  <c r="P365" i="3"/>
  <c r="P494" i="3"/>
  <c r="P271" i="3"/>
  <c r="P338" i="3"/>
  <c r="P231" i="3"/>
  <c r="P431" i="3"/>
  <c r="P423" i="3"/>
  <c r="P459" i="3"/>
  <c r="P360" i="3"/>
  <c r="P404" i="3"/>
  <c r="P444" i="3"/>
  <c r="P352" i="3"/>
  <c r="P535" i="3"/>
  <c r="P401" i="3"/>
  <c r="P325" i="3"/>
  <c r="P479" i="3"/>
  <c r="P287" i="3"/>
  <c r="Q245" i="3"/>
  <c r="Q500" i="3"/>
  <c r="Q365" i="3"/>
  <c r="Q494" i="3"/>
  <c r="Q271" i="3"/>
  <c r="Q338" i="3"/>
  <c r="Q231" i="3"/>
  <c r="Q431" i="3"/>
  <c r="Q423" i="3"/>
  <c r="Q459" i="3"/>
  <c r="Q360" i="3"/>
  <c r="Q404" i="3"/>
  <c r="Q444" i="3"/>
  <c r="Q352" i="3"/>
  <c r="Q535" i="3"/>
  <c r="Q401" i="3"/>
  <c r="Q325" i="3"/>
  <c r="Q479" i="3"/>
  <c r="Q287" i="3"/>
  <c r="R245" i="3"/>
  <c r="R500" i="3"/>
  <c r="R365" i="3"/>
  <c r="R494" i="3"/>
  <c r="R271" i="3"/>
  <c r="R338" i="3"/>
  <c r="R231" i="3"/>
  <c r="R431" i="3"/>
  <c r="R423" i="3"/>
  <c r="R459" i="3"/>
  <c r="R360" i="3"/>
  <c r="R404" i="3"/>
  <c r="R444" i="3"/>
  <c r="R352" i="3"/>
  <c r="R535" i="3"/>
  <c r="R401" i="3"/>
  <c r="R325" i="3"/>
  <c r="R479" i="3"/>
  <c r="R287" i="3"/>
  <c r="S245" i="3"/>
  <c r="S500" i="3"/>
  <c r="S365" i="3"/>
  <c r="S494" i="3"/>
  <c r="S271" i="3"/>
  <c r="S338" i="3"/>
  <c r="S231" i="3"/>
  <c r="S431" i="3"/>
  <c r="S423" i="3"/>
  <c r="S459" i="3"/>
  <c r="S360" i="3"/>
  <c r="S404" i="3"/>
  <c r="S444" i="3"/>
  <c r="S352" i="3"/>
  <c r="S535" i="3"/>
  <c r="S401" i="3"/>
  <c r="S325" i="3"/>
  <c r="S479" i="3"/>
  <c r="S287" i="3"/>
  <c r="T535" i="3"/>
  <c r="U245" i="3"/>
  <c r="U500" i="3"/>
  <c r="U365" i="3"/>
  <c r="U494" i="3"/>
  <c r="U271" i="3"/>
  <c r="U338" i="3"/>
  <c r="U231" i="3"/>
  <c r="U431" i="3"/>
  <c r="U423" i="3"/>
  <c r="U459" i="3"/>
  <c r="U360" i="3"/>
  <c r="U404" i="3"/>
  <c r="U444" i="3"/>
  <c r="U352" i="3"/>
  <c r="U535" i="3"/>
  <c r="U401" i="3"/>
  <c r="U325" i="3"/>
  <c r="U479" i="3"/>
  <c r="U287" i="3"/>
  <c r="V245" i="3"/>
  <c r="V500" i="3"/>
  <c r="V365" i="3"/>
  <c r="V494" i="3"/>
  <c r="V271" i="3"/>
  <c r="V338" i="3"/>
  <c r="V231" i="3"/>
  <c r="V431" i="3"/>
  <c r="V423" i="3"/>
  <c r="V459" i="3"/>
  <c r="V360" i="3"/>
  <c r="V404" i="3"/>
  <c r="V444" i="3"/>
  <c r="V352" i="3"/>
  <c r="V535" i="3"/>
  <c r="V401" i="3"/>
  <c r="V325" i="3"/>
  <c r="V479" i="3"/>
  <c r="V287" i="3"/>
  <c r="K535" i="3" l="1"/>
  <c r="L535" i="3" s="1"/>
  <c r="W535" i="3"/>
  <c r="E416" i="3"/>
  <c r="F416" i="3"/>
  <c r="G416" i="3"/>
  <c r="M416" i="3"/>
  <c r="N416" i="3"/>
  <c r="O416" i="3"/>
  <c r="P416" i="3"/>
  <c r="Q416" i="3"/>
  <c r="R416" i="3"/>
  <c r="T416" i="3"/>
  <c r="V416" i="3"/>
  <c r="E447" i="3" l="1"/>
  <c r="E486" i="3"/>
  <c r="E407" i="3"/>
  <c r="E281" i="3"/>
  <c r="E300" i="3"/>
  <c r="E321" i="3"/>
  <c r="F447" i="3"/>
  <c r="F486" i="3"/>
  <c r="F407" i="3"/>
  <c r="F281" i="3"/>
  <c r="F300" i="3"/>
  <c r="F321" i="3"/>
  <c r="G447" i="3"/>
  <c r="G486" i="3"/>
  <c r="G407" i="3"/>
  <c r="G281" i="3"/>
  <c r="G300" i="3"/>
  <c r="G321" i="3"/>
  <c r="M447" i="3"/>
  <c r="M486" i="3"/>
  <c r="M407" i="3"/>
  <c r="M281" i="3"/>
  <c r="M300" i="3"/>
  <c r="M321" i="3"/>
  <c r="N447" i="3"/>
  <c r="N486" i="3"/>
  <c r="N407" i="3"/>
  <c r="N281" i="3"/>
  <c r="N300" i="3"/>
  <c r="N321" i="3"/>
  <c r="O447" i="3"/>
  <c r="O486" i="3"/>
  <c r="O407" i="3"/>
  <c r="O281" i="3"/>
  <c r="O300" i="3"/>
  <c r="O321" i="3"/>
  <c r="P447" i="3"/>
  <c r="P486" i="3"/>
  <c r="P407" i="3"/>
  <c r="P281" i="3"/>
  <c r="P300" i="3"/>
  <c r="P321" i="3"/>
  <c r="Q447" i="3"/>
  <c r="Q486" i="3"/>
  <c r="Q407" i="3"/>
  <c r="Q281" i="3"/>
  <c r="Q300" i="3"/>
  <c r="Q321" i="3"/>
  <c r="S447" i="3"/>
  <c r="S486" i="3"/>
  <c r="S407" i="3"/>
  <c r="S281" i="3"/>
  <c r="S300" i="3"/>
  <c r="S321" i="3"/>
  <c r="T447" i="3"/>
  <c r="T486" i="3"/>
  <c r="T407" i="3"/>
  <c r="T281" i="3"/>
  <c r="T300" i="3"/>
  <c r="T321" i="3"/>
  <c r="U447" i="3"/>
  <c r="U486" i="3"/>
  <c r="U407" i="3"/>
  <c r="U281" i="3"/>
  <c r="U300" i="3"/>
  <c r="U321" i="3"/>
  <c r="V447" i="3"/>
  <c r="V486" i="3"/>
  <c r="V407" i="3"/>
  <c r="V281" i="3"/>
  <c r="V300" i="3"/>
  <c r="V321" i="3"/>
  <c r="E238" i="3" l="1"/>
  <c r="E199" i="3"/>
  <c r="E324" i="3"/>
  <c r="E363" i="3"/>
  <c r="E387" i="3"/>
  <c r="E410" i="3"/>
  <c r="E432" i="3"/>
  <c r="E452" i="3"/>
  <c r="E492" i="3"/>
  <c r="E514" i="3"/>
  <c r="F238" i="3"/>
  <c r="F199" i="3"/>
  <c r="F324" i="3"/>
  <c r="F363" i="3"/>
  <c r="F387" i="3"/>
  <c r="F410" i="3"/>
  <c r="F432" i="3"/>
  <c r="F452" i="3"/>
  <c r="F492" i="3"/>
  <c r="F514" i="3"/>
  <c r="G238" i="3"/>
  <c r="G199" i="3"/>
  <c r="G324" i="3"/>
  <c r="G363" i="3"/>
  <c r="G387" i="3"/>
  <c r="G410" i="3"/>
  <c r="G432" i="3"/>
  <c r="G452" i="3"/>
  <c r="G492" i="3"/>
  <c r="G514" i="3"/>
  <c r="M238" i="3"/>
  <c r="M199" i="3"/>
  <c r="M324" i="3"/>
  <c r="M363" i="3"/>
  <c r="M387" i="3"/>
  <c r="M410" i="3"/>
  <c r="M432" i="3"/>
  <c r="M452" i="3"/>
  <c r="M492" i="3"/>
  <c r="M514" i="3"/>
  <c r="N238" i="3"/>
  <c r="N199" i="3"/>
  <c r="N324" i="3"/>
  <c r="N363" i="3"/>
  <c r="N387" i="3"/>
  <c r="N410" i="3"/>
  <c r="N432" i="3"/>
  <c r="N452" i="3"/>
  <c r="N492" i="3"/>
  <c r="N514" i="3"/>
  <c r="O238" i="3"/>
  <c r="O199" i="3"/>
  <c r="O324" i="3"/>
  <c r="O363" i="3"/>
  <c r="O387" i="3"/>
  <c r="O410" i="3"/>
  <c r="O432" i="3"/>
  <c r="O452" i="3"/>
  <c r="O492" i="3"/>
  <c r="O514" i="3"/>
  <c r="P238" i="3"/>
  <c r="P199" i="3"/>
  <c r="P324" i="3"/>
  <c r="P363" i="3"/>
  <c r="P387" i="3"/>
  <c r="P410" i="3"/>
  <c r="P432" i="3"/>
  <c r="P452" i="3"/>
  <c r="P492" i="3"/>
  <c r="P514" i="3"/>
  <c r="R238" i="3"/>
  <c r="R199" i="3"/>
  <c r="R324" i="3"/>
  <c r="R363" i="3"/>
  <c r="R387" i="3"/>
  <c r="R410" i="3"/>
  <c r="R432" i="3"/>
  <c r="R452" i="3"/>
  <c r="R492" i="3"/>
  <c r="R514" i="3"/>
  <c r="S238" i="3"/>
  <c r="S199" i="3"/>
  <c r="S324" i="3"/>
  <c r="S363" i="3"/>
  <c r="S387" i="3"/>
  <c r="S410" i="3"/>
  <c r="S432" i="3"/>
  <c r="S452" i="3"/>
  <c r="S492" i="3"/>
  <c r="S514" i="3"/>
  <c r="T238" i="3"/>
  <c r="T324" i="3"/>
  <c r="T363" i="3"/>
  <c r="T387" i="3"/>
  <c r="T410" i="3"/>
  <c r="T432" i="3"/>
  <c r="T452" i="3"/>
  <c r="T492" i="3"/>
  <c r="T514" i="3"/>
  <c r="U238" i="3"/>
  <c r="U199" i="3"/>
  <c r="U324" i="3"/>
  <c r="U363" i="3"/>
  <c r="U387" i="3"/>
  <c r="U410" i="3"/>
  <c r="U432" i="3"/>
  <c r="U452" i="3"/>
  <c r="U492" i="3"/>
  <c r="U514" i="3"/>
  <c r="V238" i="3"/>
  <c r="V199" i="3"/>
  <c r="V324" i="3"/>
  <c r="V363" i="3"/>
  <c r="V387" i="3"/>
  <c r="V410" i="3"/>
  <c r="V432" i="3"/>
  <c r="V452" i="3"/>
  <c r="V492" i="3"/>
  <c r="V514" i="3"/>
  <c r="E528" i="3" l="1"/>
  <c r="E405" i="3"/>
  <c r="F528" i="3"/>
  <c r="F405" i="3"/>
  <c r="G528" i="3"/>
  <c r="G405" i="3"/>
  <c r="M528" i="3"/>
  <c r="M405" i="3"/>
  <c r="N528" i="3"/>
  <c r="N405" i="3"/>
  <c r="O528" i="3"/>
  <c r="O405" i="3"/>
  <c r="Q528" i="3"/>
  <c r="Q405" i="3"/>
  <c r="R528" i="3"/>
  <c r="R405" i="3"/>
  <c r="S528" i="3"/>
  <c r="S405" i="3"/>
  <c r="T528" i="3"/>
  <c r="T405" i="3"/>
  <c r="U528" i="3"/>
  <c r="U405" i="3"/>
  <c r="V528" i="3"/>
  <c r="V405" i="3"/>
  <c r="E311" i="3"/>
  <c r="F311" i="3"/>
  <c r="G311" i="3"/>
  <c r="M311" i="3"/>
  <c r="N311" i="3"/>
  <c r="O311" i="3"/>
  <c r="Q311" i="3"/>
  <c r="R311" i="3"/>
  <c r="U311" i="3"/>
  <c r="V311" i="3"/>
  <c r="E327" i="3"/>
  <c r="F327" i="3"/>
  <c r="G327" i="3"/>
  <c r="M327" i="3"/>
  <c r="N327" i="3"/>
  <c r="O327" i="3"/>
  <c r="Q327" i="3"/>
  <c r="R327" i="3"/>
  <c r="S327" i="3"/>
  <c r="T327" i="3"/>
  <c r="U327" i="3"/>
  <c r="V327" i="3"/>
  <c r="E519" i="3" l="1"/>
  <c r="E260" i="3"/>
  <c r="E512" i="3"/>
  <c r="F519" i="3"/>
  <c r="F260" i="3"/>
  <c r="F512" i="3"/>
  <c r="G519" i="3"/>
  <c r="G260" i="3"/>
  <c r="G512" i="3"/>
  <c r="M519" i="3"/>
  <c r="M260" i="3"/>
  <c r="M512" i="3"/>
  <c r="N519" i="3"/>
  <c r="N260" i="3"/>
  <c r="N512" i="3"/>
  <c r="P519" i="3"/>
  <c r="P260" i="3"/>
  <c r="P512" i="3"/>
  <c r="Q519" i="3"/>
  <c r="Q260" i="3"/>
  <c r="Q512" i="3"/>
  <c r="R519" i="3"/>
  <c r="R512" i="3"/>
  <c r="S519" i="3"/>
  <c r="S260" i="3"/>
  <c r="S512" i="3"/>
  <c r="T519" i="3"/>
  <c r="T260" i="3"/>
  <c r="T512" i="3"/>
  <c r="U519" i="3"/>
  <c r="U260" i="3"/>
  <c r="U512" i="3"/>
  <c r="V519" i="3"/>
  <c r="V260" i="3"/>
  <c r="V512" i="3"/>
  <c r="E406" i="3" l="1"/>
  <c r="F406" i="3"/>
  <c r="G406" i="3"/>
  <c r="M406" i="3"/>
  <c r="N406" i="3"/>
  <c r="P406" i="3"/>
  <c r="Q406" i="3"/>
  <c r="R406" i="3"/>
  <c r="S406" i="3"/>
  <c r="T406" i="3"/>
  <c r="U406" i="3"/>
  <c r="V406" i="3"/>
  <c r="O406" i="3"/>
  <c r="K406" i="3" l="1"/>
  <c r="L406" i="3" s="1"/>
  <c r="W406" i="3"/>
  <c r="E521" i="3" l="1"/>
  <c r="E506" i="3"/>
  <c r="E464" i="3"/>
  <c r="F521" i="3"/>
  <c r="F506" i="3"/>
  <c r="F464" i="3"/>
  <c r="G521" i="3"/>
  <c r="G506" i="3"/>
  <c r="G464" i="3"/>
  <c r="M521" i="3"/>
  <c r="M506" i="3"/>
  <c r="M464" i="3"/>
  <c r="O521" i="3"/>
  <c r="O506" i="3"/>
  <c r="O464" i="3"/>
  <c r="P521" i="3"/>
  <c r="P506" i="3"/>
  <c r="P464" i="3"/>
  <c r="Q521" i="3"/>
  <c r="Q506" i="3"/>
  <c r="Q464" i="3"/>
  <c r="R521" i="3"/>
  <c r="R506" i="3"/>
  <c r="R464" i="3"/>
  <c r="S521" i="3"/>
  <c r="S506" i="3"/>
  <c r="S464" i="3"/>
  <c r="T521" i="3"/>
  <c r="T506" i="3"/>
  <c r="T464" i="3"/>
  <c r="U521" i="3"/>
  <c r="U506" i="3"/>
  <c r="U464" i="3"/>
  <c r="V521" i="3"/>
  <c r="V506" i="3"/>
  <c r="V464" i="3"/>
  <c r="E249" i="3" l="1"/>
  <c r="E202" i="3"/>
  <c r="F249" i="3"/>
  <c r="F202" i="3"/>
  <c r="G249" i="3"/>
  <c r="G202" i="3"/>
  <c r="N249" i="3"/>
  <c r="N202" i="3"/>
  <c r="O249" i="3"/>
  <c r="O202" i="3"/>
  <c r="P249" i="3"/>
  <c r="P202" i="3"/>
  <c r="Q249" i="3"/>
  <c r="Q202" i="3"/>
  <c r="R249" i="3"/>
  <c r="R202" i="3"/>
  <c r="S249" i="3"/>
  <c r="S202" i="3"/>
  <c r="T249" i="3"/>
  <c r="V249" i="3"/>
  <c r="V202" i="3"/>
  <c r="R378" i="3"/>
  <c r="R65" i="3"/>
  <c r="R77" i="3"/>
  <c r="R59" i="3"/>
  <c r="R90" i="3"/>
  <c r="R122" i="3"/>
  <c r="R73" i="3"/>
  <c r="R83" i="3"/>
  <c r="R153" i="3"/>
  <c r="R105" i="3"/>
  <c r="R97" i="3"/>
  <c r="R166" i="3"/>
  <c r="R126" i="3"/>
  <c r="R108" i="3"/>
  <c r="R167" i="3"/>
  <c r="R144" i="3"/>
  <c r="R151" i="3"/>
  <c r="R303" i="3"/>
  <c r="R268" i="3"/>
  <c r="R241" i="3"/>
  <c r="R161" i="3"/>
  <c r="R140" i="3"/>
  <c r="R163" i="3"/>
  <c r="R345" i="3"/>
  <c r="R171" i="3"/>
  <c r="R255" i="3"/>
  <c r="R135" i="3"/>
  <c r="R306" i="3"/>
  <c r="R196" i="3"/>
  <c r="R317" i="3"/>
  <c r="R185" i="3"/>
  <c r="R148" i="3"/>
  <c r="R184" i="3"/>
  <c r="R204" i="3"/>
  <c r="R182" i="3"/>
  <c r="R207" i="3"/>
  <c r="R361" i="3"/>
  <c r="R388" i="3"/>
  <c r="R208" i="3"/>
  <c r="R186" i="3"/>
  <c r="R170" i="3"/>
  <c r="R188" i="3"/>
  <c r="R339" i="3"/>
  <c r="R307" i="3"/>
  <c r="R351" i="3"/>
  <c r="R227" i="3"/>
  <c r="R226" i="3"/>
  <c r="R225" i="3"/>
  <c r="R230" i="3"/>
  <c r="R308" i="3"/>
  <c r="R234" i="3"/>
  <c r="R215" i="3"/>
  <c r="R229" i="3"/>
  <c r="R252" i="3"/>
  <c r="R253" i="3"/>
  <c r="R455" i="3"/>
  <c r="R256" i="3"/>
  <c r="R210" i="3"/>
  <c r="R354" i="3"/>
  <c r="R192" i="3"/>
  <c r="R370" i="3"/>
  <c r="R302" i="3"/>
  <c r="R319" i="3"/>
  <c r="R269" i="3"/>
  <c r="R145" i="3"/>
  <c r="R418" i="3"/>
  <c r="R347" i="3"/>
  <c r="R375" i="3"/>
  <c r="R278" i="3"/>
  <c r="R427" i="3"/>
  <c r="R282" i="3"/>
  <c r="R394" i="3"/>
  <c r="R197" i="3"/>
  <c r="R285" i="3"/>
  <c r="R286" i="3"/>
  <c r="R320" i="3"/>
  <c r="R236" i="3"/>
  <c r="R211" i="3"/>
  <c r="R291" i="3"/>
  <c r="R293" i="3"/>
  <c r="R340" i="3"/>
  <c r="R296" i="3"/>
  <c r="R470" i="3"/>
  <c r="R304" i="3"/>
  <c r="R275" i="3"/>
  <c r="R313" i="3"/>
  <c r="R364" i="3"/>
  <c r="R312" i="3"/>
  <c r="R315" i="3"/>
  <c r="R141" i="3"/>
  <c r="R267" i="3"/>
  <c r="R322" i="3"/>
  <c r="R414" i="3"/>
  <c r="R329" i="3"/>
  <c r="R332" i="3"/>
  <c r="R189" i="3"/>
  <c r="R530" i="3"/>
  <c r="R335" i="3"/>
  <c r="R337" i="3"/>
  <c r="R359" i="3"/>
  <c r="R288" i="3"/>
  <c r="R343" i="3"/>
  <c r="R237" i="3"/>
  <c r="R413" i="3"/>
  <c r="R346" i="3"/>
  <c r="R276" i="3"/>
  <c r="R305" i="3"/>
  <c r="R67" i="3"/>
  <c r="R412" i="3"/>
  <c r="R248" i="3"/>
  <c r="R438" i="3"/>
  <c r="R294" i="3"/>
  <c r="R366" i="3"/>
  <c r="R367" i="3"/>
  <c r="R266" i="3"/>
  <c r="R425" i="3"/>
  <c r="R341" i="3"/>
  <c r="R372" i="3"/>
  <c r="R235" i="3"/>
  <c r="R373" i="3"/>
  <c r="R374" i="3"/>
  <c r="R376" i="3"/>
  <c r="R386" i="3"/>
  <c r="R390" i="3"/>
  <c r="R349" i="3"/>
  <c r="R316" i="3"/>
  <c r="R396" i="3"/>
  <c r="R397" i="3"/>
  <c r="R383" i="3"/>
  <c r="R399" i="3"/>
  <c r="R429" i="3"/>
  <c r="R297" i="3"/>
  <c r="R402" i="3"/>
  <c r="R403" i="3"/>
  <c r="R408" i="3"/>
  <c r="R409" i="3"/>
  <c r="R411" i="3"/>
  <c r="R357" i="3"/>
  <c r="R334" i="3"/>
  <c r="R295" i="3"/>
  <c r="R417" i="3"/>
  <c r="R326" i="3"/>
  <c r="R419" i="3"/>
  <c r="R504" i="3"/>
  <c r="R330" i="3"/>
  <c r="R461" i="3"/>
  <c r="R430" i="3"/>
  <c r="R448" i="3"/>
  <c r="R433" i="3"/>
  <c r="R454" i="3"/>
  <c r="R439" i="3"/>
  <c r="R473" i="3"/>
  <c r="R442" i="3"/>
  <c r="R443" i="3"/>
  <c r="R446" i="3"/>
  <c r="R449" i="3"/>
  <c r="R450" i="3"/>
  <c r="R453" i="3"/>
  <c r="R456" i="3"/>
  <c r="R457" i="3"/>
  <c r="R458" i="3"/>
  <c r="R460" i="3"/>
  <c r="R462" i="3"/>
  <c r="R465" i="3"/>
  <c r="R466" i="3"/>
  <c r="R467" i="3"/>
  <c r="R471" i="3"/>
  <c r="R468" i="3"/>
  <c r="R524" i="3"/>
  <c r="R469" i="3"/>
  <c r="R478" i="3"/>
  <c r="R480" i="3"/>
  <c r="R435" i="3"/>
  <c r="R507" i="3"/>
  <c r="R484" i="3"/>
  <c r="R487" i="3"/>
  <c r="R488" i="3"/>
  <c r="R250" i="3"/>
  <c r="R493" i="3"/>
  <c r="R496" i="3"/>
  <c r="R497" i="3"/>
  <c r="R398" i="3"/>
  <c r="R502" i="3"/>
  <c r="R509" i="3"/>
  <c r="R503" i="3"/>
  <c r="R523" i="3"/>
  <c r="R505" i="3"/>
  <c r="R508" i="3"/>
  <c r="R510" i="3"/>
  <c r="R513" i="3"/>
  <c r="R515" i="3"/>
  <c r="R516" i="3"/>
  <c r="R517" i="3"/>
  <c r="R522" i="3"/>
  <c r="R525" i="3"/>
  <c r="R527" i="3"/>
  <c r="R531" i="3"/>
  <c r="R532" i="3"/>
  <c r="R477" i="3"/>
  <c r="R536" i="3"/>
  <c r="R537" i="3"/>
  <c r="R540" i="3"/>
  <c r="R541" i="3"/>
  <c r="R157" i="3"/>
  <c r="R195" i="3"/>
  <c r="R183" i="3"/>
  <c r="R240" i="3"/>
  <c r="R220" i="3"/>
  <c r="R131" i="3"/>
  <c r="R358" i="3"/>
  <c r="R251" i="3"/>
  <c r="R179" i="3"/>
  <c r="R437" i="3"/>
  <c r="R495" i="3"/>
  <c r="R501" i="3"/>
  <c r="U240" i="3"/>
  <c r="U202" i="3"/>
  <c r="U249" i="3"/>
  <c r="U358" i="3"/>
  <c r="U437" i="3"/>
  <c r="U495" i="3"/>
  <c r="E157" i="3"/>
  <c r="E195" i="3"/>
  <c r="E183" i="3"/>
  <c r="E240" i="3"/>
  <c r="E220" i="3"/>
  <c r="E131" i="3"/>
  <c r="E358" i="3"/>
  <c r="E251" i="3"/>
  <c r="E179" i="3"/>
  <c r="E437" i="3"/>
  <c r="E495" i="3"/>
  <c r="E501" i="3"/>
  <c r="E378" i="3"/>
  <c r="F157" i="3"/>
  <c r="F195" i="3"/>
  <c r="F183" i="3"/>
  <c r="F240" i="3"/>
  <c r="F220" i="3"/>
  <c r="F131" i="3"/>
  <c r="F358" i="3"/>
  <c r="F251" i="3"/>
  <c r="F179" i="3"/>
  <c r="F437" i="3"/>
  <c r="F495" i="3"/>
  <c r="F501" i="3"/>
  <c r="F378" i="3"/>
  <c r="G157" i="3"/>
  <c r="G195" i="3"/>
  <c r="G183" i="3"/>
  <c r="G240" i="3"/>
  <c r="G220" i="3"/>
  <c r="G131" i="3"/>
  <c r="G358" i="3"/>
  <c r="G251" i="3"/>
  <c r="G179" i="3"/>
  <c r="G437" i="3"/>
  <c r="G495" i="3"/>
  <c r="G501" i="3"/>
  <c r="G378" i="3"/>
  <c r="N157" i="3"/>
  <c r="N195" i="3"/>
  <c r="N183" i="3"/>
  <c r="N240" i="3"/>
  <c r="N220" i="3"/>
  <c r="N358" i="3"/>
  <c r="N251" i="3"/>
  <c r="N179" i="3"/>
  <c r="N437" i="3"/>
  <c r="N495" i="3"/>
  <c r="N501" i="3"/>
  <c r="N378" i="3"/>
  <c r="O157" i="3"/>
  <c r="O195" i="3"/>
  <c r="O183" i="3"/>
  <c r="O240" i="3"/>
  <c r="O220" i="3"/>
  <c r="O131" i="3"/>
  <c r="O358" i="3"/>
  <c r="O437" i="3"/>
  <c r="O495" i="3"/>
  <c r="O501" i="3"/>
  <c r="O378" i="3"/>
  <c r="P157" i="3"/>
  <c r="P195" i="3"/>
  <c r="P183" i="3"/>
  <c r="P240" i="3"/>
  <c r="P220" i="3"/>
  <c r="P358" i="3"/>
  <c r="P251" i="3"/>
  <c r="P437" i="3"/>
  <c r="P495" i="3"/>
  <c r="P501" i="3"/>
  <c r="P378" i="3"/>
  <c r="Q157" i="3"/>
  <c r="Q195" i="3"/>
  <c r="Q183" i="3"/>
  <c r="Q240" i="3"/>
  <c r="Q220" i="3"/>
  <c r="Q131" i="3"/>
  <c r="Q358" i="3"/>
  <c r="Q251" i="3"/>
  <c r="Q179" i="3"/>
  <c r="Q437" i="3"/>
  <c r="Q495" i="3"/>
  <c r="Q501" i="3"/>
  <c r="Q378" i="3"/>
  <c r="S157" i="3"/>
  <c r="S195" i="3"/>
  <c r="S183" i="3"/>
  <c r="S240" i="3"/>
  <c r="S220" i="3"/>
  <c r="S131" i="3"/>
  <c r="S358" i="3"/>
  <c r="S251" i="3"/>
  <c r="S179" i="3"/>
  <c r="S437" i="3"/>
  <c r="S495" i="3"/>
  <c r="S501" i="3"/>
  <c r="S378" i="3"/>
  <c r="T240" i="3"/>
  <c r="T358" i="3"/>
  <c r="T251" i="3"/>
  <c r="T437" i="3"/>
  <c r="T495" i="3"/>
  <c r="T501" i="3"/>
  <c r="U157" i="3"/>
  <c r="U195" i="3"/>
  <c r="U183" i="3"/>
  <c r="U220" i="3"/>
  <c r="U251" i="3"/>
  <c r="U179" i="3"/>
  <c r="U501" i="3"/>
  <c r="U378" i="3"/>
  <c r="V157" i="3"/>
  <c r="V195" i="3"/>
  <c r="V183" i="3"/>
  <c r="V240" i="3"/>
  <c r="V220" i="3"/>
  <c r="V131" i="3"/>
  <c r="V358" i="3"/>
  <c r="V251" i="3"/>
  <c r="V179" i="3"/>
  <c r="V437" i="3"/>
  <c r="V495" i="3"/>
  <c r="V501" i="3"/>
  <c r="V378" i="3"/>
  <c r="M342" i="3" l="1"/>
  <c r="N342" i="3"/>
  <c r="P342" i="3"/>
  <c r="Q342" i="3"/>
  <c r="R342" i="3"/>
  <c r="S342" i="3"/>
  <c r="U342" i="3"/>
  <c r="V342" i="3"/>
  <c r="M420" i="3"/>
  <c r="N420" i="3"/>
  <c r="O420" i="3"/>
  <c r="P420" i="3"/>
  <c r="Q420" i="3"/>
  <c r="R420" i="3"/>
  <c r="S420" i="3"/>
  <c r="U420" i="3"/>
  <c r="V420" i="3"/>
  <c r="E342" i="3"/>
  <c r="E420" i="3"/>
  <c r="F342" i="3"/>
  <c r="F420" i="3"/>
  <c r="G342" i="3"/>
  <c r="G420" i="3"/>
  <c r="M391" i="3" l="1"/>
  <c r="N391" i="3"/>
  <c r="O391" i="3"/>
  <c r="P391" i="3"/>
  <c r="Q391" i="3"/>
  <c r="R391" i="3"/>
  <c r="T391" i="3"/>
  <c r="U391" i="3"/>
  <c r="V391" i="3"/>
  <c r="M445" i="3"/>
  <c r="N445" i="3"/>
  <c r="O445" i="3"/>
  <c r="P445" i="3"/>
  <c r="Q445" i="3"/>
  <c r="R445" i="3"/>
  <c r="U445" i="3"/>
  <c r="V445" i="3"/>
  <c r="E391" i="3"/>
  <c r="E445" i="3"/>
  <c r="F391" i="3"/>
  <c r="F445" i="3"/>
  <c r="G391" i="3"/>
  <c r="G445" i="3"/>
  <c r="E261" i="3" l="1"/>
  <c r="E264" i="3"/>
  <c r="E273" i="3"/>
  <c r="E318" i="3"/>
  <c r="E309" i="3"/>
  <c r="F261" i="3"/>
  <c r="F264" i="3"/>
  <c r="F273" i="3"/>
  <c r="F318" i="3"/>
  <c r="F309" i="3"/>
  <c r="G261" i="3"/>
  <c r="G264" i="3"/>
  <c r="G273" i="3"/>
  <c r="G318" i="3"/>
  <c r="G309" i="3"/>
  <c r="M261" i="3"/>
  <c r="M264" i="3"/>
  <c r="M273" i="3"/>
  <c r="M318" i="3"/>
  <c r="M309" i="3"/>
  <c r="N261" i="3"/>
  <c r="N264" i="3"/>
  <c r="N273" i="3"/>
  <c r="N318" i="3"/>
  <c r="N309" i="3"/>
  <c r="O261" i="3"/>
  <c r="O264" i="3"/>
  <c r="O273" i="3"/>
  <c r="O318" i="3"/>
  <c r="O309" i="3"/>
  <c r="P261" i="3"/>
  <c r="P264" i="3"/>
  <c r="P273" i="3"/>
  <c r="P318" i="3"/>
  <c r="P309" i="3"/>
  <c r="Q261" i="3"/>
  <c r="Q264" i="3"/>
  <c r="Q273" i="3"/>
  <c r="Q318" i="3"/>
  <c r="Q309" i="3"/>
  <c r="S261" i="3"/>
  <c r="S264" i="3"/>
  <c r="S273" i="3"/>
  <c r="S318" i="3"/>
  <c r="T261" i="3"/>
  <c r="T264" i="3"/>
  <c r="T273" i="3"/>
  <c r="T318" i="3"/>
  <c r="T309" i="3"/>
  <c r="U261" i="3"/>
  <c r="U264" i="3"/>
  <c r="U273" i="3"/>
  <c r="U318" i="3"/>
  <c r="U309" i="3"/>
  <c r="V261" i="3"/>
  <c r="V264" i="3"/>
  <c r="V273" i="3"/>
  <c r="V318" i="3"/>
  <c r="V309" i="3"/>
  <c r="R538" i="3" l="1"/>
  <c r="E277" i="3"/>
  <c r="E328" i="3"/>
  <c r="E213" i="3"/>
  <c r="E298" i="3"/>
  <c r="E336" i="3"/>
  <c r="E109" i="3"/>
  <c r="E415" i="3"/>
  <c r="E538" i="3"/>
  <c r="E310" i="3"/>
  <c r="E539" i="3"/>
  <c r="E533" i="3"/>
  <c r="E101" i="3"/>
  <c r="E385" i="3"/>
  <c r="E70" i="3"/>
  <c r="E481" i="3"/>
  <c r="E381" i="3"/>
  <c r="F277" i="3"/>
  <c r="F328" i="3"/>
  <c r="F213" i="3"/>
  <c r="F298" i="3"/>
  <c r="F336" i="3"/>
  <c r="F109" i="3"/>
  <c r="F415" i="3"/>
  <c r="F538" i="3"/>
  <c r="F310" i="3"/>
  <c r="F539" i="3"/>
  <c r="F533" i="3"/>
  <c r="F101" i="3"/>
  <c r="F385" i="3"/>
  <c r="F70" i="3"/>
  <c r="F481" i="3"/>
  <c r="F381" i="3"/>
  <c r="G277" i="3"/>
  <c r="G328" i="3"/>
  <c r="G213" i="3"/>
  <c r="G298" i="3"/>
  <c r="G336" i="3"/>
  <c r="G109" i="3"/>
  <c r="G415" i="3"/>
  <c r="G538" i="3"/>
  <c r="G310" i="3"/>
  <c r="G539" i="3"/>
  <c r="G533" i="3"/>
  <c r="G101" i="3"/>
  <c r="G385" i="3"/>
  <c r="G70" i="3"/>
  <c r="G481" i="3"/>
  <c r="G381" i="3"/>
  <c r="M277" i="3"/>
  <c r="M328" i="3"/>
  <c r="M298" i="3"/>
  <c r="M336" i="3"/>
  <c r="M415" i="3"/>
  <c r="M538" i="3"/>
  <c r="M310" i="3"/>
  <c r="M539" i="3"/>
  <c r="M533" i="3"/>
  <c r="M385" i="3"/>
  <c r="M70" i="3"/>
  <c r="M481" i="3"/>
  <c r="M381" i="3"/>
  <c r="N277" i="3"/>
  <c r="N328" i="3"/>
  <c r="N213" i="3"/>
  <c r="N298" i="3"/>
  <c r="N336" i="3"/>
  <c r="N109" i="3"/>
  <c r="N415" i="3"/>
  <c r="N538" i="3"/>
  <c r="N310" i="3"/>
  <c r="N539" i="3"/>
  <c r="N533" i="3"/>
  <c r="N481" i="3"/>
  <c r="O277" i="3"/>
  <c r="O328" i="3"/>
  <c r="O213" i="3"/>
  <c r="O298" i="3"/>
  <c r="O336" i="3"/>
  <c r="O109" i="3"/>
  <c r="O415" i="3"/>
  <c r="O538" i="3"/>
  <c r="O310" i="3"/>
  <c r="O539" i="3"/>
  <c r="O533" i="3"/>
  <c r="O481" i="3"/>
  <c r="P277" i="3"/>
  <c r="P328" i="3"/>
  <c r="P213" i="3"/>
  <c r="P298" i="3"/>
  <c r="P336" i="3"/>
  <c r="P109" i="3"/>
  <c r="P415" i="3"/>
  <c r="P538" i="3"/>
  <c r="P310" i="3"/>
  <c r="P539" i="3"/>
  <c r="P533" i="3"/>
  <c r="P385" i="3"/>
  <c r="P70" i="3"/>
  <c r="P481" i="3"/>
  <c r="P381" i="3"/>
  <c r="Q277" i="3"/>
  <c r="Q328" i="3"/>
  <c r="Q213" i="3"/>
  <c r="Q298" i="3"/>
  <c r="Q336" i="3"/>
  <c r="Q109" i="3"/>
  <c r="Q415" i="3"/>
  <c r="Q538" i="3"/>
  <c r="Q310" i="3"/>
  <c r="Q539" i="3"/>
  <c r="Q533" i="3"/>
  <c r="Q101" i="3"/>
  <c r="Q385" i="3"/>
  <c r="Q70" i="3"/>
  <c r="Q481" i="3"/>
  <c r="Q381" i="3"/>
  <c r="R539" i="3"/>
  <c r="S277" i="3"/>
  <c r="S328" i="3"/>
  <c r="S213" i="3"/>
  <c r="S298" i="3"/>
  <c r="S336" i="3"/>
  <c r="S109" i="3"/>
  <c r="S415" i="3"/>
  <c r="S538" i="3"/>
  <c r="S310" i="3"/>
  <c r="S539" i="3"/>
  <c r="S533" i="3"/>
  <c r="S385" i="3"/>
  <c r="S70" i="3"/>
  <c r="S481" i="3"/>
  <c r="S381" i="3"/>
  <c r="T277" i="3"/>
  <c r="T328" i="3"/>
  <c r="T298" i="3"/>
  <c r="T336" i="3"/>
  <c r="T415" i="3"/>
  <c r="T538" i="3"/>
  <c r="T539" i="3"/>
  <c r="T533" i="3"/>
  <c r="T385" i="3"/>
  <c r="T481" i="3"/>
  <c r="T381" i="3"/>
  <c r="U277" i="3"/>
  <c r="U328" i="3"/>
  <c r="U213" i="3"/>
  <c r="U298" i="3"/>
  <c r="U336" i="3"/>
  <c r="U109" i="3"/>
  <c r="U415" i="3"/>
  <c r="U538" i="3"/>
  <c r="U310" i="3"/>
  <c r="U539" i="3"/>
  <c r="U533" i="3"/>
  <c r="U385" i="3"/>
  <c r="U481" i="3"/>
  <c r="U381" i="3"/>
  <c r="V277" i="3"/>
  <c r="V328" i="3"/>
  <c r="V213" i="3"/>
  <c r="V298" i="3"/>
  <c r="V336" i="3"/>
  <c r="V109" i="3"/>
  <c r="V415" i="3"/>
  <c r="V538" i="3"/>
  <c r="V310" i="3"/>
  <c r="V539" i="3"/>
  <c r="V533" i="3"/>
  <c r="V101" i="3"/>
  <c r="V385" i="3"/>
  <c r="V70" i="3"/>
  <c r="V481" i="3"/>
  <c r="V381" i="3"/>
  <c r="K538" i="3" l="1"/>
  <c r="L538" i="3" s="1"/>
  <c r="K539" i="3"/>
  <c r="L539" i="3" s="1"/>
  <c r="W538" i="3"/>
  <c r="W539" i="3"/>
  <c r="M205" i="3"/>
  <c r="N205" i="3"/>
  <c r="O205" i="3"/>
  <c r="P205" i="3"/>
  <c r="S205" i="3"/>
  <c r="U205" i="3"/>
  <c r="V205" i="3"/>
  <c r="E205" i="3"/>
  <c r="F205" i="3"/>
  <c r="G205" i="3"/>
  <c r="E485" i="3" l="1"/>
  <c r="E350" i="3"/>
  <c r="E371" i="3"/>
  <c r="E426" i="3"/>
  <c r="E520" i="3"/>
  <c r="E74" i="3"/>
  <c r="E389" i="3"/>
  <c r="E380" i="3"/>
  <c r="F485" i="3"/>
  <c r="F350" i="3"/>
  <c r="F371" i="3"/>
  <c r="F426" i="3"/>
  <c r="F520" i="3"/>
  <c r="F74" i="3"/>
  <c r="F389" i="3"/>
  <c r="F380" i="3"/>
  <c r="G485" i="3"/>
  <c r="G350" i="3"/>
  <c r="G371" i="3"/>
  <c r="G426" i="3"/>
  <c r="G520" i="3"/>
  <c r="G74" i="3"/>
  <c r="G389" i="3"/>
  <c r="G380" i="3"/>
  <c r="M485" i="3"/>
  <c r="M350" i="3"/>
  <c r="M371" i="3"/>
  <c r="M426" i="3"/>
  <c r="M520" i="3"/>
  <c r="M389" i="3"/>
  <c r="M380" i="3"/>
  <c r="N485" i="3"/>
  <c r="N350" i="3"/>
  <c r="N371" i="3"/>
  <c r="N426" i="3"/>
  <c r="N520" i="3"/>
  <c r="N389" i="3"/>
  <c r="N380" i="3"/>
  <c r="O485" i="3"/>
  <c r="O350" i="3"/>
  <c r="O371" i="3"/>
  <c r="O426" i="3"/>
  <c r="O520" i="3"/>
  <c r="O389" i="3"/>
  <c r="O380" i="3"/>
  <c r="Q485" i="3"/>
  <c r="Q350" i="3"/>
  <c r="Q371" i="3"/>
  <c r="Q426" i="3"/>
  <c r="Q520" i="3"/>
  <c r="Q74" i="3"/>
  <c r="Q389" i="3"/>
  <c r="Q380" i="3"/>
  <c r="R485" i="3"/>
  <c r="R350" i="3"/>
  <c r="R371" i="3"/>
  <c r="R426" i="3"/>
  <c r="R520" i="3"/>
  <c r="R389" i="3"/>
  <c r="R380" i="3"/>
  <c r="S485" i="3"/>
  <c r="S350" i="3"/>
  <c r="S371" i="3"/>
  <c r="S426" i="3"/>
  <c r="S520" i="3"/>
  <c r="S389" i="3"/>
  <c r="S380" i="3"/>
  <c r="T485" i="3"/>
  <c r="T350" i="3"/>
  <c r="T371" i="3"/>
  <c r="T426" i="3"/>
  <c r="T520" i="3"/>
  <c r="T389" i="3"/>
  <c r="T380" i="3"/>
  <c r="U485" i="3"/>
  <c r="U350" i="3"/>
  <c r="U371" i="3"/>
  <c r="U426" i="3"/>
  <c r="U520" i="3"/>
  <c r="U389" i="3"/>
  <c r="U380" i="3"/>
  <c r="V485" i="3"/>
  <c r="V350" i="3"/>
  <c r="V371" i="3"/>
  <c r="V426" i="3"/>
  <c r="V520" i="3"/>
  <c r="V74" i="3"/>
  <c r="V389" i="3"/>
  <c r="V380" i="3"/>
  <c r="E422" i="3" l="1"/>
  <c r="E216" i="3"/>
  <c r="E498" i="3"/>
  <c r="F422" i="3"/>
  <c r="F216" i="3"/>
  <c r="F498" i="3"/>
  <c r="G422" i="3"/>
  <c r="G216" i="3"/>
  <c r="G498" i="3"/>
  <c r="M422" i="3"/>
  <c r="M216" i="3"/>
  <c r="M498" i="3"/>
  <c r="N422" i="3"/>
  <c r="N216" i="3"/>
  <c r="N498" i="3"/>
  <c r="P422" i="3"/>
  <c r="P216" i="3"/>
  <c r="P498" i="3"/>
  <c r="Q422" i="3"/>
  <c r="Q216" i="3"/>
  <c r="Q498" i="3"/>
  <c r="R422" i="3"/>
  <c r="R216" i="3"/>
  <c r="S422" i="3"/>
  <c r="S498" i="3"/>
  <c r="T422" i="3"/>
  <c r="T498" i="3"/>
  <c r="U422" i="3"/>
  <c r="U216" i="3"/>
  <c r="U498" i="3"/>
  <c r="V422" i="3"/>
  <c r="V216" i="3"/>
  <c r="V498" i="3"/>
  <c r="E362" i="3" l="1"/>
  <c r="E499" i="3"/>
  <c r="E526" i="3"/>
  <c r="E377" i="3"/>
  <c r="E534" i="3"/>
  <c r="E138" i="3"/>
  <c r="E246" i="3"/>
  <c r="E440" i="3"/>
  <c r="E529" i="3"/>
  <c r="F362" i="3"/>
  <c r="F499" i="3"/>
  <c r="F526" i="3"/>
  <c r="F377" i="3"/>
  <c r="F534" i="3"/>
  <c r="F138" i="3"/>
  <c r="F246" i="3"/>
  <c r="F440" i="3"/>
  <c r="F529" i="3"/>
  <c r="G362" i="3"/>
  <c r="G499" i="3"/>
  <c r="G526" i="3"/>
  <c r="G377" i="3"/>
  <c r="G534" i="3"/>
  <c r="G138" i="3"/>
  <c r="G246" i="3"/>
  <c r="G440" i="3"/>
  <c r="G529" i="3"/>
  <c r="M499" i="3"/>
  <c r="M526" i="3"/>
  <c r="M377" i="3"/>
  <c r="M534" i="3"/>
  <c r="M440" i="3"/>
  <c r="M529" i="3"/>
  <c r="O362" i="3"/>
  <c r="O499" i="3"/>
  <c r="O377" i="3"/>
  <c r="O534" i="3"/>
  <c r="O138" i="3"/>
  <c r="O529" i="3"/>
  <c r="P362" i="3"/>
  <c r="P499" i="3"/>
  <c r="P526" i="3"/>
  <c r="P377" i="3"/>
  <c r="P534" i="3"/>
  <c r="P138" i="3"/>
  <c r="P246" i="3"/>
  <c r="P440" i="3"/>
  <c r="P529" i="3"/>
  <c r="Q362" i="3"/>
  <c r="Q499" i="3"/>
  <c r="Q526" i="3"/>
  <c r="Q377" i="3"/>
  <c r="Q534" i="3"/>
  <c r="Q138" i="3"/>
  <c r="Q529" i="3"/>
  <c r="R362" i="3"/>
  <c r="R499" i="3"/>
  <c r="R377" i="3"/>
  <c r="R534" i="3"/>
  <c r="R138" i="3"/>
  <c r="R246" i="3"/>
  <c r="R440" i="3"/>
  <c r="R529" i="3"/>
  <c r="S362" i="3"/>
  <c r="S499" i="3"/>
  <c r="S526" i="3"/>
  <c r="S377" i="3"/>
  <c r="S534" i="3"/>
  <c r="S440" i="3"/>
  <c r="S529" i="3"/>
  <c r="T499" i="3"/>
  <c r="T377" i="3"/>
  <c r="T534" i="3"/>
  <c r="T246" i="3"/>
  <c r="T440" i="3"/>
  <c r="T529" i="3"/>
  <c r="U362" i="3"/>
  <c r="U499" i="3"/>
  <c r="U526" i="3"/>
  <c r="U377" i="3"/>
  <c r="U534" i="3"/>
  <c r="U246" i="3"/>
  <c r="U440" i="3"/>
  <c r="U529" i="3"/>
  <c r="V362" i="3"/>
  <c r="V499" i="3"/>
  <c r="V526" i="3"/>
  <c r="V377" i="3"/>
  <c r="V534" i="3"/>
  <c r="V138" i="3"/>
  <c r="V246" i="3"/>
  <c r="V440" i="3"/>
  <c r="V529" i="3"/>
  <c r="E434" i="3" l="1"/>
  <c r="E483" i="3"/>
  <c r="F434" i="3"/>
  <c r="F483" i="3"/>
  <c r="G434" i="3"/>
  <c r="G483" i="3"/>
  <c r="N434" i="3"/>
  <c r="N483" i="3"/>
  <c r="O434" i="3"/>
  <c r="O483" i="3"/>
  <c r="P434" i="3"/>
  <c r="P483" i="3"/>
  <c r="Q434" i="3"/>
  <c r="Q483" i="3"/>
  <c r="R434" i="3"/>
  <c r="R483" i="3"/>
  <c r="S434" i="3"/>
  <c r="S483" i="3"/>
  <c r="T434" i="3"/>
  <c r="T483" i="3"/>
  <c r="U434" i="3"/>
  <c r="U483" i="3"/>
  <c r="V434" i="3"/>
  <c r="V483" i="3"/>
  <c r="V5" i="3" l="1"/>
  <c r="V8" i="3"/>
  <c r="V6" i="3"/>
  <c r="V9" i="3"/>
  <c r="V7" i="3"/>
  <c r="V13" i="3"/>
  <c r="V12" i="3"/>
  <c r="V41" i="3"/>
  <c r="V16" i="3"/>
  <c r="V19" i="3"/>
  <c r="V15" i="3"/>
  <c r="V10" i="3"/>
  <c r="V17" i="3"/>
  <c r="V23" i="3"/>
  <c r="V24" i="3"/>
  <c r="V42" i="3"/>
  <c r="V39" i="3"/>
  <c r="V21" i="3"/>
  <c r="V31" i="3"/>
  <c r="V26" i="3"/>
  <c r="V18" i="3"/>
  <c r="V37" i="3"/>
  <c r="V65" i="3"/>
  <c r="V106" i="3"/>
  <c r="V27" i="3"/>
  <c r="V14" i="3"/>
  <c r="V28" i="3"/>
  <c r="V22" i="3"/>
  <c r="V50" i="3"/>
  <c r="V11" i="3"/>
  <c r="V55" i="3"/>
  <c r="V108" i="3"/>
  <c r="V20" i="3"/>
  <c r="V36" i="3"/>
  <c r="V29" i="3"/>
  <c r="V66" i="3"/>
  <c r="V61" i="3"/>
  <c r="V129" i="3"/>
  <c r="V56" i="3"/>
  <c r="V43" i="3"/>
  <c r="V62" i="3"/>
  <c r="V48" i="3"/>
  <c r="V58" i="3"/>
  <c r="V103" i="3"/>
  <c r="V116" i="3"/>
  <c r="V33" i="3"/>
  <c r="V135" i="3"/>
  <c r="V47" i="3"/>
  <c r="V25" i="3"/>
  <c r="V97" i="3"/>
  <c r="V52" i="3"/>
  <c r="V100" i="3"/>
  <c r="V92" i="3"/>
  <c r="V114" i="3"/>
  <c r="V83" i="3"/>
  <c r="V84" i="3"/>
  <c r="V30" i="3"/>
  <c r="V46" i="3"/>
  <c r="V75" i="3"/>
  <c r="V38" i="3"/>
  <c r="V69" i="3"/>
  <c r="V207" i="3"/>
  <c r="V71" i="3"/>
  <c r="V87" i="3"/>
  <c r="V45" i="3"/>
  <c r="V196" i="3"/>
  <c r="V102" i="3"/>
  <c r="V57" i="3"/>
  <c r="V127" i="3"/>
  <c r="V34" i="3"/>
  <c r="V82" i="3"/>
  <c r="V44" i="3"/>
  <c r="V99" i="3"/>
  <c r="V117" i="3"/>
  <c r="V126" i="3"/>
  <c r="V188" i="3"/>
  <c r="V113" i="3"/>
  <c r="V93" i="3"/>
  <c r="V133" i="3"/>
  <c r="V35" i="3"/>
  <c r="V226" i="3"/>
  <c r="V85" i="3"/>
  <c r="V40" i="3"/>
  <c r="V53" i="3"/>
  <c r="V118" i="3"/>
  <c r="V81" i="3"/>
  <c r="V164" i="3"/>
  <c r="V134" i="3"/>
  <c r="V49" i="3"/>
  <c r="V98" i="3"/>
  <c r="V90" i="3"/>
  <c r="V122" i="3"/>
  <c r="V79" i="3"/>
  <c r="V59" i="3"/>
  <c r="V94" i="3"/>
  <c r="V252" i="3"/>
  <c r="V78" i="3"/>
  <c r="V32" i="3"/>
  <c r="V60" i="3"/>
  <c r="V104" i="3"/>
  <c r="V192" i="3"/>
  <c r="V180" i="3"/>
  <c r="V229" i="3"/>
  <c r="V107" i="3"/>
  <c r="V115" i="3"/>
  <c r="V169" i="3"/>
  <c r="V148" i="3"/>
  <c r="V171" i="3"/>
  <c r="V145" i="3"/>
  <c r="V147" i="3"/>
  <c r="V51" i="3"/>
  <c r="V153" i="3"/>
  <c r="V149" i="3"/>
  <c r="V72" i="3"/>
  <c r="V278" i="3"/>
  <c r="V210" i="3"/>
  <c r="V175" i="3"/>
  <c r="V64" i="3"/>
  <c r="V197" i="3"/>
  <c r="V285" i="3"/>
  <c r="V128" i="3"/>
  <c r="V170" i="3"/>
  <c r="V76" i="3"/>
  <c r="V291" i="3"/>
  <c r="V152" i="3"/>
  <c r="V165" i="3"/>
  <c r="V303" i="3"/>
  <c r="V137" i="3"/>
  <c r="V132" i="3"/>
  <c r="V130" i="3"/>
  <c r="V306" i="3"/>
  <c r="V91" i="3"/>
  <c r="V218" i="3"/>
  <c r="V177" i="3"/>
  <c r="V163" i="3"/>
  <c r="V54" i="3"/>
  <c r="V227" i="3"/>
  <c r="V312" i="3"/>
  <c r="V190" i="3"/>
  <c r="V317" i="3"/>
  <c r="V111" i="3"/>
  <c r="V161" i="3"/>
  <c r="V96" i="3"/>
  <c r="V141" i="3"/>
  <c r="V314" i="3"/>
  <c r="V125" i="3"/>
  <c r="V142" i="3"/>
  <c r="V77" i="3"/>
  <c r="V158" i="3"/>
  <c r="V232" i="3"/>
  <c r="V185" i="3"/>
  <c r="V239" i="3"/>
  <c r="V293" i="3"/>
  <c r="V329" i="3"/>
  <c r="V110" i="3"/>
  <c r="V255" i="3"/>
  <c r="V112" i="3"/>
  <c r="V242" i="3"/>
  <c r="V121" i="3"/>
  <c r="V335" i="3"/>
  <c r="V319" i="3"/>
  <c r="V288" i="3"/>
  <c r="V340" i="3"/>
  <c r="V181" i="3"/>
  <c r="V166" i="3"/>
  <c r="V302" i="3"/>
  <c r="V191" i="3"/>
  <c r="V345" i="3"/>
  <c r="V346" i="3"/>
  <c r="V256" i="3"/>
  <c r="V305" i="3"/>
  <c r="V182" i="3"/>
  <c r="V80" i="3"/>
  <c r="V280" i="3"/>
  <c r="V263" i="3"/>
  <c r="V217" i="3"/>
  <c r="V139" i="3"/>
  <c r="V224" i="3"/>
  <c r="V244" i="3"/>
  <c r="V257" i="3"/>
  <c r="V367" i="3"/>
  <c r="V215" i="3"/>
  <c r="V233" i="3"/>
  <c r="V211" i="3"/>
  <c r="V89" i="3"/>
  <c r="V235" i="3"/>
  <c r="V68" i="3"/>
  <c r="V376" i="3"/>
  <c r="V313" i="3"/>
  <c r="V267" i="3"/>
  <c r="V265" i="3"/>
  <c r="V259" i="3"/>
  <c r="V214" i="3"/>
  <c r="V206" i="3"/>
  <c r="V386" i="3"/>
  <c r="V368" i="3"/>
  <c r="V388" i="3"/>
  <c r="V275" i="3"/>
  <c r="V349" i="3"/>
  <c r="V332" i="3"/>
  <c r="V174" i="3"/>
  <c r="V223" i="3"/>
  <c r="V154" i="3"/>
  <c r="V176" i="3"/>
  <c r="V178" i="3"/>
  <c r="V198" i="3"/>
  <c r="V316" i="3"/>
  <c r="V297" i="3"/>
  <c r="V402" i="3"/>
  <c r="V221" i="3"/>
  <c r="V408" i="3"/>
  <c r="V409" i="3"/>
  <c r="V411" i="3"/>
  <c r="V279" i="3"/>
  <c r="V172" i="3"/>
  <c r="V243" i="3"/>
  <c r="V295" i="3"/>
  <c r="V417" i="3"/>
  <c r="V307" i="3"/>
  <c r="V168" i="3"/>
  <c r="V120" i="3"/>
  <c r="V270" i="3"/>
  <c r="V194" i="3"/>
  <c r="V272" i="3"/>
  <c r="V219" i="3"/>
  <c r="V156" i="3"/>
  <c r="V356" i="3"/>
  <c r="V330" i="3"/>
  <c r="V348" i="3"/>
  <c r="V160" i="3"/>
  <c r="V162" i="3"/>
  <c r="V373" i="3"/>
  <c r="V430" i="3"/>
  <c r="V433" i="3"/>
  <c r="V333" i="3"/>
  <c r="V187" i="3"/>
  <c r="V442" i="3"/>
  <c r="V429" i="3"/>
  <c r="V446" i="3"/>
  <c r="V425" i="3"/>
  <c r="V450" i="3"/>
  <c r="V357" i="3"/>
  <c r="V453" i="3"/>
  <c r="V326" i="3"/>
  <c r="V457" i="3"/>
  <c r="V247" i="3"/>
  <c r="V382" i="3"/>
  <c r="V460" i="3"/>
  <c r="V355" i="3"/>
  <c r="V441" i="3"/>
  <c r="V466" i="3"/>
  <c r="V468" i="3"/>
  <c r="V299" i="3"/>
  <c r="V374" i="3"/>
  <c r="V421" i="3"/>
  <c r="V478" i="3"/>
  <c r="V435" i="3"/>
  <c r="V284" i="3"/>
  <c r="V341" i="3"/>
  <c r="V484" i="3"/>
  <c r="V268" i="3"/>
  <c r="V487" i="3"/>
  <c r="V490" i="3"/>
  <c r="V250" i="3"/>
  <c r="V123" i="3"/>
  <c r="V493" i="3"/>
  <c r="V497" i="3"/>
  <c r="V491" i="3"/>
  <c r="V393" i="3"/>
  <c r="V503" i="3"/>
  <c r="V467" i="3"/>
  <c r="V505" i="3"/>
  <c r="V475" i="3"/>
  <c r="V509" i="3"/>
  <c r="V301" i="3"/>
  <c r="V458" i="3"/>
  <c r="V474" i="3"/>
  <c r="V515" i="3"/>
  <c r="V517" i="3"/>
  <c r="V516" i="3"/>
  <c r="V489" i="3"/>
  <c r="V258" i="3"/>
  <c r="V212" i="3"/>
  <c r="V428" i="3"/>
  <c r="V454" i="3"/>
  <c r="V522" i="3"/>
  <c r="V392" i="3"/>
  <c r="V532" i="3"/>
  <c r="V477" i="3"/>
  <c r="V482" i="3"/>
  <c r="V504" i="3"/>
  <c r="V518" i="3"/>
  <c r="V540" i="3"/>
  <c r="V400" i="3"/>
  <c r="V537" i="3"/>
  <c r="V143" i="3"/>
  <c r="V73" i="3"/>
  <c r="V88" i="3"/>
  <c r="V105" i="3"/>
  <c r="V95" i="3"/>
  <c r="V292" i="3"/>
  <c r="V361" i="3"/>
  <c r="V241" i="3"/>
  <c r="V146" i="3"/>
  <c r="V150" i="3"/>
  <c r="V86" i="3"/>
  <c r="V136" i="3"/>
  <c r="V63" i="3"/>
  <c r="V67" i="3"/>
  <c r="V167" i="3"/>
  <c r="V159" i="3"/>
  <c r="V124" i="3"/>
  <c r="V144" i="3"/>
  <c r="V208" i="3"/>
  <c r="V151" i="3"/>
  <c r="V375" i="3"/>
  <c r="V140" i="3"/>
  <c r="V443" i="3"/>
  <c r="V119" i="3"/>
  <c r="V347" i="3"/>
  <c r="V354" i="3"/>
  <c r="V186" i="3"/>
  <c r="V184" i="3"/>
  <c r="V204" i="3"/>
  <c r="V209" i="3"/>
  <c r="V289" i="3"/>
  <c r="V455" i="3"/>
  <c r="V370" i="3"/>
  <c r="V418" i="3"/>
  <c r="V339" i="3"/>
  <c r="V351" i="3"/>
  <c r="V394" i="3"/>
  <c r="V427" i="3"/>
  <c r="V225" i="3"/>
  <c r="V230" i="3"/>
  <c r="V308" i="3"/>
  <c r="V234" i="3"/>
  <c r="V412" i="3"/>
  <c r="V276" i="3"/>
  <c r="V253" i="3"/>
  <c r="V364" i="3"/>
  <c r="V323" i="3"/>
  <c r="V344" i="3"/>
  <c r="V193" i="3"/>
  <c r="V269" i="3"/>
  <c r="V173" i="3"/>
  <c r="V237" i="3"/>
  <c r="V282" i="3"/>
  <c r="V286" i="3"/>
  <c r="V320" i="3"/>
  <c r="V236" i="3"/>
  <c r="V469" i="3"/>
  <c r="V343" i="3"/>
  <c r="V290" i="3"/>
  <c r="V155" i="3"/>
  <c r="V296" i="3"/>
  <c r="V470" i="3"/>
  <c r="V304" i="3"/>
  <c r="V294" i="3"/>
  <c r="V228" i="3"/>
  <c r="V315" i="3"/>
  <c r="V322" i="3"/>
  <c r="V414" i="3"/>
  <c r="V254" i="3"/>
  <c r="V530" i="3"/>
  <c r="V189" i="3"/>
  <c r="V359" i="3"/>
  <c r="V337" i="3"/>
  <c r="V413" i="3"/>
  <c r="V471" i="3"/>
  <c r="V248" i="3"/>
  <c r="V438" i="3"/>
  <c r="V366" i="3"/>
  <c r="V266" i="3"/>
  <c r="V372" i="3"/>
  <c r="V390" i="3"/>
  <c r="V396" i="3"/>
  <c r="V331" i="3"/>
  <c r="V397" i="3"/>
  <c r="V383" i="3"/>
  <c r="V399" i="3"/>
  <c r="V403" i="3"/>
  <c r="V473" i="3"/>
  <c r="V334" i="3"/>
  <c r="V419" i="3"/>
  <c r="V379" i="3"/>
  <c r="V463" i="3"/>
  <c r="V200" i="3"/>
  <c r="V465" i="3"/>
  <c r="V203" i="3"/>
  <c r="V461" i="3"/>
  <c r="V448" i="3"/>
  <c r="V439" i="3"/>
  <c r="V449" i="3"/>
  <c r="V456" i="3"/>
  <c r="V462" i="3"/>
  <c r="V524" i="3"/>
  <c r="V395" i="3"/>
  <c r="V480" i="3"/>
  <c r="V507" i="3"/>
  <c r="V488" i="3"/>
  <c r="V496" i="3"/>
  <c r="V424" i="3"/>
  <c r="V398" i="3"/>
  <c r="V502" i="3"/>
  <c r="V523" i="3"/>
  <c r="V508" i="3"/>
  <c r="V510" i="3"/>
  <c r="V513" i="3"/>
  <c r="V472" i="3"/>
  <c r="V536" i="3"/>
  <c r="V525" i="3"/>
  <c r="V451" i="3"/>
  <c r="V527" i="3"/>
  <c r="V531" i="3"/>
  <c r="V541" i="3"/>
  <c r="U477" i="3"/>
  <c r="U223" i="3"/>
  <c r="E145" i="3"/>
  <c r="F145" i="3"/>
  <c r="G145" i="3"/>
  <c r="N145" i="3"/>
  <c r="O145" i="3"/>
  <c r="P145" i="3"/>
  <c r="Q145" i="3"/>
  <c r="S145" i="3"/>
  <c r="T145" i="3"/>
  <c r="U145" i="3"/>
  <c r="E162" i="3"/>
  <c r="F162" i="3"/>
  <c r="G162" i="3"/>
  <c r="N162" i="3"/>
  <c r="O162" i="3"/>
  <c r="P162" i="3"/>
  <c r="Q162" i="3"/>
  <c r="U162" i="3"/>
  <c r="E349" i="3"/>
  <c r="E223" i="3"/>
  <c r="E194" i="3"/>
  <c r="E478" i="3"/>
  <c r="E250" i="3"/>
  <c r="E477" i="3"/>
  <c r="E540" i="3"/>
  <c r="E400" i="3"/>
  <c r="E141" i="3"/>
  <c r="F349" i="3"/>
  <c r="F223" i="3"/>
  <c r="F194" i="3"/>
  <c r="F478" i="3"/>
  <c r="F250" i="3"/>
  <c r="F477" i="3"/>
  <c r="F540" i="3"/>
  <c r="F400" i="3"/>
  <c r="F141" i="3"/>
  <c r="G349" i="3"/>
  <c r="G223" i="3"/>
  <c r="G194" i="3"/>
  <c r="G478" i="3"/>
  <c r="G250" i="3"/>
  <c r="G477" i="3"/>
  <c r="G540" i="3"/>
  <c r="G400" i="3"/>
  <c r="G141" i="3"/>
  <c r="M349" i="3"/>
  <c r="M223" i="3"/>
  <c r="M478" i="3"/>
  <c r="M540" i="3"/>
  <c r="M400" i="3"/>
  <c r="N349" i="3"/>
  <c r="N478" i="3"/>
  <c r="N250" i="3"/>
  <c r="N477" i="3"/>
  <c r="N540" i="3"/>
  <c r="N400" i="3"/>
  <c r="N141" i="3"/>
  <c r="O349" i="3"/>
  <c r="O194" i="3"/>
  <c r="O478" i="3"/>
  <c r="O250" i="3"/>
  <c r="O477" i="3"/>
  <c r="O540" i="3"/>
  <c r="O141" i="3"/>
  <c r="P349" i="3"/>
  <c r="P223" i="3"/>
  <c r="P194" i="3"/>
  <c r="P478" i="3"/>
  <c r="P250" i="3"/>
  <c r="P477" i="3"/>
  <c r="P540" i="3"/>
  <c r="P400" i="3"/>
  <c r="P141" i="3"/>
  <c r="Q349" i="3"/>
  <c r="Q223" i="3"/>
  <c r="Q194" i="3"/>
  <c r="Q478" i="3"/>
  <c r="Q250" i="3"/>
  <c r="Q477" i="3"/>
  <c r="Q540" i="3"/>
  <c r="Q141" i="3"/>
  <c r="R223" i="3"/>
  <c r="R400" i="3"/>
  <c r="S349" i="3"/>
  <c r="S223" i="3"/>
  <c r="S478" i="3"/>
  <c r="S250" i="3"/>
  <c r="S477" i="3"/>
  <c r="S540" i="3"/>
  <c r="S400" i="3"/>
  <c r="S141" i="3"/>
  <c r="T223" i="3"/>
  <c r="T478" i="3"/>
  <c r="T477" i="3"/>
  <c r="T540" i="3"/>
  <c r="T141" i="3"/>
  <c r="U349" i="3"/>
  <c r="U194" i="3"/>
  <c r="U478" i="3"/>
  <c r="U250" i="3"/>
  <c r="U540" i="3"/>
  <c r="U400" i="3"/>
  <c r="K540" i="3" l="1"/>
  <c r="L540" i="3" s="1"/>
  <c r="K478" i="3"/>
  <c r="L478" i="3" s="1"/>
  <c r="W478" i="3"/>
  <c r="W540" i="3"/>
  <c r="E408" i="3"/>
  <c r="E450" i="3"/>
  <c r="E460" i="3"/>
  <c r="E522" i="3"/>
  <c r="F408" i="3"/>
  <c r="F450" i="3"/>
  <c r="F460" i="3"/>
  <c r="F522" i="3"/>
  <c r="G408" i="3"/>
  <c r="G450" i="3"/>
  <c r="G460" i="3"/>
  <c r="G522" i="3"/>
  <c r="M408" i="3"/>
  <c r="M450" i="3"/>
  <c r="M460" i="3"/>
  <c r="M522" i="3"/>
  <c r="N408" i="3"/>
  <c r="N450" i="3"/>
  <c r="N460" i="3"/>
  <c r="N522" i="3"/>
  <c r="O408" i="3"/>
  <c r="O450" i="3"/>
  <c r="O460" i="3"/>
  <c r="O522" i="3"/>
  <c r="P408" i="3"/>
  <c r="P450" i="3"/>
  <c r="P460" i="3"/>
  <c r="P522" i="3"/>
  <c r="Q408" i="3"/>
  <c r="Q450" i="3"/>
  <c r="Q460" i="3"/>
  <c r="Q522" i="3"/>
  <c r="S408" i="3"/>
  <c r="S450" i="3"/>
  <c r="S460" i="3"/>
  <c r="S522" i="3"/>
  <c r="E433" i="3" l="1"/>
  <c r="E368" i="3"/>
  <c r="E453" i="3"/>
  <c r="E468" i="3"/>
  <c r="E515" i="3"/>
  <c r="E411" i="3"/>
  <c r="E493" i="3"/>
  <c r="F433" i="3"/>
  <c r="F368" i="3"/>
  <c r="F453" i="3"/>
  <c r="F468" i="3"/>
  <c r="F515" i="3"/>
  <c r="F411" i="3"/>
  <c r="F493" i="3"/>
  <c r="G433" i="3"/>
  <c r="G368" i="3"/>
  <c r="G453" i="3"/>
  <c r="G468" i="3"/>
  <c r="G515" i="3"/>
  <c r="G411" i="3"/>
  <c r="G493" i="3"/>
  <c r="M433" i="3"/>
  <c r="M368" i="3"/>
  <c r="M453" i="3"/>
  <c r="M468" i="3"/>
  <c r="M515" i="3"/>
  <c r="M411" i="3"/>
  <c r="M493" i="3"/>
  <c r="N433" i="3"/>
  <c r="N368" i="3"/>
  <c r="N453" i="3"/>
  <c r="N468" i="3"/>
  <c r="N515" i="3"/>
  <c r="N411" i="3"/>
  <c r="N493" i="3"/>
  <c r="O433" i="3"/>
  <c r="O368" i="3"/>
  <c r="O453" i="3"/>
  <c r="O468" i="3"/>
  <c r="O515" i="3"/>
  <c r="O411" i="3"/>
  <c r="O493" i="3"/>
  <c r="P433" i="3"/>
  <c r="P368" i="3"/>
  <c r="P453" i="3"/>
  <c r="P468" i="3"/>
  <c r="P515" i="3"/>
  <c r="P411" i="3"/>
  <c r="P493" i="3"/>
  <c r="Q433" i="3"/>
  <c r="Q368" i="3"/>
  <c r="Q453" i="3"/>
  <c r="Q468" i="3"/>
  <c r="Q515" i="3"/>
  <c r="Q411" i="3"/>
  <c r="Q493" i="3"/>
  <c r="T433" i="3"/>
  <c r="T453" i="3"/>
  <c r="T468" i="3"/>
  <c r="T515" i="3"/>
  <c r="T411" i="3"/>
  <c r="T493" i="3"/>
  <c r="F6" i="3" l="1"/>
  <c r="E503" i="3"/>
  <c r="E288" i="3"/>
  <c r="E348" i="3"/>
  <c r="E367" i="3"/>
  <c r="E386" i="3"/>
  <c r="E466" i="3"/>
  <c r="E330" i="3"/>
  <c r="E198" i="3"/>
  <c r="E517" i="3"/>
  <c r="E537" i="3"/>
  <c r="E135" i="3"/>
  <c r="E457" i="3"/>
  <c r="E312" i="3"/>
  <c r="E484" i="3"/>
  <c r="E212" i="3"/>
  <c r="E64" i="3"/>
  <c r="E435" i="3"/>
  <c r="E487" i="3"/>
  <c r="E89" i="3"/>
  <c r="E295" i="3"/>
  <c r="E259" i="3"/>
  <c r="E417" i="3"/>
  <c r="E335" i="3"/>
  <c r="E40" i="3"/>
  <c r="E291" i="3"/>
  <c r="E430" i="3"/>
  <c r="E356" i="3"/>
  <c r="E235" i="3"/>
  <c r="E192" i="3"/>
  <c r="F503" i="3"/>
  <c r="F288" i="3"/>
  <c r="F348" i="3"/>
  <c r="F367" i="3"/>
  <c r="F386" i="3"/>
  <c r="F466" i="3"/>
  <c r="F330" i="3"/>
  <c r="F198" i="3"/>
  <c r="F517" i="3"/>
  <c r="F537" i="3"/>
  <c r="F135" i="3"/>
  <c r="F457" i="3"/>
  <c r="F312" i="3"/>
  <c r="F484" i="3"/>
  <c r="F212" i="3"/>
  <c r="F64" i="3"/>
  <c r="F435" i="3"/>
  <c r="F487" i="3"/>
  <c r="F89" i="3"/>
  <c r="F295" i="3"/>
  <c r="F259" i="3"/>
  <c r="F417" i="3"/>
  <c r="F335" i="3"/>
  <c r="F40" i="3"/>
  <c r="F291" i="3"/>
  <c r="F430" i="3"/>
  <c r="F356" i="3"/>
  <c r="F235" i="3"/>
  <c r="F192" i="3"/>
  <c r="G503" i="3"/>
  <c r="G288" i="3"/>
  <c r="G348" i="3"/>
  <c r="G367" i="3"/>
  <c r="G386" i="3"/>
  <c r="G466" i="3"/>
  <c r="G330" i="3"/>
  <c r="G198" i="3"/>
  <c r="G517" i="3"/>
  <c r="G537" i="3"/>
  <c r="G135" i="3"/>
  <c r="G457" i="3"/>
  <c r="G312" i="3"/>
  <c r="G484" i="3"/>
  <c r="G212" i="3"/>
  <c r="G64" i="3"/>
  <c r="G435" i="3"/>
  <c r="G487" i="3"/>
  <c r="G89" i="3"/>
  <c r="G295" i="3"/>
  <c r="G259" i="3"/>
  <c r="G417" i="3"/>
  <c r="G335" i="3"/>
  <c r="G40" i="3"/>
  <c r="G291" i="3"/>
  <c r="G430" i="3"/>
  <c r="G356" i="3"/>
  <c r="G235" i="3"/>
  <c r="G192" i="3"/>
  <c r="M503" i="3"/>
  <c r="M367" i="3"/>
  <c r="M386" i="3"/>
  <c r="M466" i="3"/>
  <c r="M198" i="3"/>
  <c r="M517" i="3"/>
  <c r="M537" i="3"/>
  <c r="M457" i="3"/>
  <c r="M312" i="3"/>
  <c r="M484" i="3"/>
  <c r="M212" i="3"/>
  <c r="M435" i="3"/>
  <c r="M487" i="3"/>
  <c r="M295" i="3"/>
  <c r="M259" i="3"/>
  <c r="M417" i="3"/>
  <c r="M335" i="3"/>
  <c r="M291" i="3"/>
  <c r="M430" i="3"/>
  <c r="M356" i="3"/>
  <c r="N503" i="3"/>
  <c r="N288" i="3"/>
  <c r="N348" i="3"/>
  <c r="N367" i="3"/>
  <c r="N386" i="3"/>
  <c r="N466" i="3"/>
  <c r="N330" i="3"/>
  <c r="N517" i="3"/>
  <c r="N537" i="3"/>
  <c r="N135" i="3"/>
  <c r="N457" i="3"/>
  <c r="N312" i="3"/>
  <c r="N484" i="3"/>
  <c r="N435" i="3"/>
  <c r="N487" i="3"/>
  <c r="N259" i="3"/>
  <c r="N417" i="3"/>
  <c r="N335" i="3"/>
  <c r="N291" i="3"/>
  <c r="N430" i="3"/>
  <c r="N356" i="3"/>
  <c r="N235" i="3"/>
  <c r="N192" i="3"/>
  <c r="O503" i="3"/>
  <c r="O288" i="3"/>
  <c r="O348" i="3"/>
  <c r="O367" i="3"/>
  <c r="O386" i="3"/>
  <c r="O466" i="3"/>
  <c r="O330" i="3"/>
  <c r="O517" i="3"/>
  <c r="O537" i="3"/>
  <c r="O135" i="3"/>
  <c r="O457" i="3"/>
  <c r="O312" i="3"/>
  <c r="O484" i="3"/>
  <c r="O435" i="3"/>
  <c r="O487" i="3"/>
  <c r="O259" i="3"/>
  <c r="O417" i="3"/>
  <c r="O335" i="3"/>
  <c r="O291" i="3"/>
  <c r="O430" i="3"/>
  <c r="O356" i="3"/>
  <c r="O235" i="3"/>
  <c r="O192" i="3"/>
  <c r="P503" i="3"/>
  <c r="P288" i="3"/>
  <c r="P348" i="3"/>
  <c r="P367" i="3"/>
  <c r="P386" i="3"/>
  <c r="P466" i="3"/>
  <c r="P330" i="3"/>
  <c r="P198" i="3"/>
  <c r="P517" i="3"/>
  <c r="P537" i="3"/>
  <c r="P135" i="3"/>
  <c r="P457" i="3"/>
  <c r="P312" i="3"/>
  <c r="P484" i="3"/>
  <c r="P212" i="3"/>
  <c r="P64" i="3"/>
  <c r="P435" i="3"/>
  <c r="P487" i="3"/>
  <c r="P89" i="3"/>
  <c r="P295" i="3"/>
  <c r="P259" i="3"/>
  <c r="P417" i="3"/>
  <c r="P335" i="3"/>
  <c r="P291" i="3"/>
  <c r="P430" i="3"/>
  <c r="P356" i="3"/>
  <c r="P235" i="3"/>
  <c r="P192" i="3"/>
  <c r="Q503" i="3"/>
  <c r="Q288" i="3"/>
  <c r="Q348" i="3"/>
  <c r="Q367" i="3"/>
  <c r="Q386" i="3"/>
  <c r="Q466" i="3"/>
  <c r="Q330" i="3"/>
  <c r="Q198" i="3"/>
  <c r="Q517" i="3"/>
  <c r="Q537" i="3"/>
  <c r="Q135" i="3"/>
  <c r="Q457" i="3"/>
  <c r="Q312" i="3"/>
  <c r="Q484" i="3"/>
  <c r="Q435" i="3"/>
  <c r="Q487" i="3"/>
  <c r="Q295" i="3"/>
  <c r="Q259" i="3"/>
  <c r="Q417" i="3"/>
  <c r="Q335" i="3"/>
  <c r="Q291" i="3"/>
  <c r="Q430" i="3"/>
  <c r="Q356" i="3"/>
  <c r="Q235" i="3"/>
  <c r="Q192" i="3"/>
  <c r="S503" i="3"/>
  <c r="S288" i="3"/>
  <c r="S367" i="3"/>
  <c r="S386" i="3"/>
  <c r="S466" i="3"/>
  <c r="S330" i="3"/>
  <c r="S198" i="3"/>
  <c r="S517" i="3"/>
  <c r="S537" i="3"/>
  <c r="S135" i="3"/>
  <c r="S457" i="3"/>
  <c r="S312" i="3"/>
  <c r="S484" i="3"/>
  <c r="S435" i="3"/>
  <c r="S487" i="3"/>
  <c r="S295" i="3"/>
  <c r="S259" i="3"/>
  <c r="S417" i="3"/>
  <c r="S335" i="3"/>
  <c r="S291" i="3"/>
  <c r="S430" i="3"/>
  <c r="S356" i="3"/>
  <c r="S235" i="3"/>
  <c r="S192" i="3"/>
  <c r="T503" i="3"/>
  <c r="T288" i="3"/>
  <c r="T348" i="3"/>
  <c r="T367" i="3"/>
  <c r="T386" i="3"/>
  <c r="T466" i="3"/>
  <c r="T330" i="3"/>
  <c r="T198" i="3"/>
  <c r="T517" i="3"/>
  <c r="T537" i="3"/>
  <c r="T135" i="3"/>
  <c r="T457" i="3"/>
  <c r="T312" i="3"/>
  <c r="T484" i="3"/>
  <c r="T487" i="3"/>
  <c r="T259" i="3"/>
  <c r="T417" i="3"/>
  <c r="T335" i="3"/>
  <c r="T291" i="3"/>
  <c r="T430" i="3"/>
  <c r="T356" i="3"/>
  <c r="T235" i="3"/>
  <c r="T192" i="3"/>
  <c r="E505" i="3" l="1"/>
  <c r="F505" i="3"/>
  <c r="G505" i="3"/>
  <c r="M505" i="3"/>
  <c r="N505" i="3"/>
  <c r="O505" i="3"/>
  <c r="P505" i="3"/>
  <c r="S505" i="3"/>
  <c r="T505" i="3"/>
  <c r="E247" i="3" l="1"/>
  <c r="E428" i="3"/>
  <c r="E346" i="3"/>
  <c r="E491" i="3"/>
  <c r="E285" i="3"/>
  <c r="E474" i="3"/>
  <c r="F247" i="3"/>
  <c r="F428" i="3"/>
  <c r="F346" i="3"/>
  <c r="F491" i="3"/>
  <c r="F285" i="3"/>
  <c r="F474" i="3"/>
  <c r="G247" i="3"/>
  <c r="G428" i="3"/>
  <c r="G346" i="3"/>
  <c r="G491" i="3"/>
  <c r="G285" i="3"/>
  <c r="G474" i="3"/>
  <c r="M247" i="3"/>
  <c r="M428" i="3"/>
  <c r="M346" i="3"/>
  <c r="M491" i="3"/>
  <c r="M285" i="3"/>
  <c r="M474" i="3"/>
  <c r="N247" i="3"/>
  <c r="N428" i="3"/>
  <c r="N346" i="3"/>
  <c r="N491" i="3"/>
  <c r="N285" i="3"/>
  <c r="N474" i="3"/>
  <c r="O247" i="3"/>
  <c r="O428" i="3"/>
  <c r="O346" i="3"/>
  <c r="O491" i="3"/>
  <c r="O285" i="3"/>
  <c r="O474" i="3"/>
  <c r="P346" i="3"/>
  <c r="P285" i="3"/>
  <c r="R247" i="3"/>
  <c r="R491" i="3"/>
  <c r="R474" i="3"/>
  <c r="S346" i="3"/>
  <c r="S491" i="3"/>
  <c r="S285" i="3"/>
  <c r="S474" i="3"/>
  <c r="T247" i="3"/>
  <c r="T428" i="3"/>
  <c r="T346" i="3"/>
  <c r="T491" i="3"/>
  <c r="T474" i="3"/>
  <c r="P297" i="3" l="1"/>
  <c r="S297" i="3"/>
  <c r="M441" i="3"/>
  <c r="N441" i="3"/>
  <c r="P441" i="3"/>
  <c r="R441" i="3"/>
  <c r="S441" i="3"/>
  <c r="E297" i="3" l="1"/>
  <c r="E441" i="3"/>
  <c r="F297" i="3"/>
  <c r="F441" i="3"/>
  <c r="G297" i="3"/>
  <c r="G441" i="3"/>
  <c r="E207" i="3" l="1"/>
  <c r="F207" i="3"/>
  <c r="G207" i="3"/>
  <c r="M207" i="3"/>
  <c r="N207" i="3"/>
  <c r="O207" i="3"/>
  <c r="P207" i="3"/>
  <c r="Q207" i="3"/>
  <c r="S207" i="3"/>
  <c r="T207" i="3"/>
  <c r="P12" i="3"/>
  <c r="P20" i="3"/>
  <c r="P29" i="3"/>
  <c r="P10" i="3"/>
  <c r="P33" i="3"/>
  <c r="P26" i="3"/>
  <c r="P36" i="3"/>
  <c r="P68" i="3"/>
  <c r="P65" i="3"/>
  <c r="P22" i="3"/>
  <c r="P77" i="3"/>
  <c r="P44" i="3"/>
  <c r="P25" i="3"/>
  <c r="P143" i="3"/>
  <c r="P23" i="3"/>
  <c r="P32" i="3"/>
  <c r="P52" i="3"/>
  <c r="P27" i="3"/>
  <c r="P46" i="3"/>
  <c r="P31" i="3"/>
  <c r="P38" i="3"/>
  <c r="P73" i="3"/>
  <c r="P18" i="3"/>
  <c r="P34" i="3"/>
  <c r="P175" i="3"/>
  <c r="P72" i="3"/>
  <c r="P59" i="3"/>
  <c r="P37" i="3"/>
  <c r="P90" i="3"/>
  <c r="P88" i="3"/>
  <c r="P58" i="3"/>
  <c r="P50" i="3"/>
  <c r="P96" i="3"/>
  <c r="P78" i="3"/>
  <c r="P82" i="3"/>
  <c r="P80" i="3"/>
  <c r="P51" i="3"/>
  <c r="P100" i="3"/>
  <c r="P105" i="3"/>
  <c r="P115" i="3"/>
  <c r="P56" i="3"/>
  <c r="P95" i="3"/>
  <c r="P87" i="3"/>
  <c r="P292" i="3"/>
  <c r="P106" i="3"/>
  <c r="P153" i="3"/>
  <c r="P69" i="3"/>
  <c r="P75" i="3"/>
  <c r="P361" i="3"/>
  <c r="P79" i="3"/>
  <c r="P160" i="3"/>
  <c r="P62" i="3"/>
  <c r="P30" i="3"/>
  <c r="P99" i="3"/>
  <c r="P83" i="3"/>
  <c r="P97" i="3"/>
  <c r="P60" i="3"/>
  <c r="P241" i="3"/>
  <c r="P146" i="3"/>
  <c r="P108" i="3"/>
  <c r="P55" i="3"/>
  <c r="P166" i="3"/>
  <c r="P71" i="3"/>
  <c r="P317" i="3"/>
  <c r="P28" i="3"/>
  <c r="P116" i="3"/>
  <c r="P92" i="3"/>
  <c r="P91" i="3"/>
  <c r="P154" i="3"/>
  <c r="P48" i="3"/>
  <c r="P114" i="3"/>
  <c r="P137" i="3"/>
  <c r="P150" i="3"/>
  <c r="P35" i="3"/>
  <c r="P126" i="3"/>
  <c r="P86" i="3"/>
  <c r="P129" i="3"/>
  <c r="P41" i="3"/>
  <c r="P136" i="3"/>
  <c r="P57" i="3"/>
  <c r="P118" i="3"/>
  <c r="P149" i="3"/>
  <c r="P139" i="3"/>
  <c r="P63" i="3"/>
  <c r="P306" i="3"/>
  <c r="P67" i="3"/>
  <c r="P167" i="3"/>
  <c r="P345" i="3"/>
  <c r="P85" i="3"/>
  <c r="P104" i="3"/>
  <c r="P61" i="3"/>
  <c r="P125" i="3"/>
  <c r="P124" i="3"/>
  <c r="P268" i="3"/>
  <c r="P144" i="3"/>
  <c r="P208" i="3"/>
  <c r="P305" i="3"/>
  <c r="P185" i="3"/>
  <c r="P151" i="3"/>
  <c r="P176" i="3"/>
  <c r="P375" i="3"/>
  <c r="P307" i="3"/>
  <c r="P329" i="3"/>
  <c r="P303" i="3"/>
  <c r="P140" i="3"/>
  <c r="P121" i="3"/>
  <c r="P134" i="3"/>
  <c r="P443" i="3"/>
  <c r="P319" i="3"/>
  <c r="P347" i="3"/>
  <c r="P169" i="3"/>
  <c r="P354" i="3"/>
  <c r="P172" i="3"/>
  <c r="P186" i="3"/>
  <c r="P255" i="3"/>
  <c r="P218" i="3"/>
  <c r="P302" i="3"/>
  <c r="P132" i="3"/>
  <c r="P165" i="3"/>
  <c r="P181" i="3"/>
  <c r="P43" i="3"/>
  <c r="P133" i="3"/>
  <c r="P184" i="3"/>
  <c r="P158" i="3"/>
  <c r="P204" i="3"/>
  <c r="P209" i="3"/>
  <c r="P111" i="3"/>
  <c r="P98" i="3"/>
  <c r="P45" i="3"/>
  <c r="P289" i="3"/>
  <c r="P455" i="3"/>
  <c r="P163" i="3"/>
  <c r="P54" i="3"/>
  <c r="P221" i="3"/>
  <c r="P278" i="3"/>
  <c r="P187" i="3"/>
  <c r="P388" i="3"/>
  <c r="P128" i="3"/>
  <c r="P418" i="3"/>
  <c r="P233" i="3"/>
  <c r="P148" i="3"/>
  <c r="P339" i="3"/>
  <c r="P351" i="3"/>
  <c r="P394" i="3"/>
  <c r="P427" i="3"/>
  <c r="P225" i="3"/>
  <c r="P230" i="3"/>
  <c r="P130" i="3"/>
  <c r="P170" i="3"/>
  <c r="P308" i="3"/>
  <c r="P234" i="3"/>
  <c r="P196" i="3"/>
  <c r="P412" i="3"/>
  <c r="P113" i="3"/>
  <c r="P258" i="3"/>
  <c r="P276" i="3"/>
  <c r="P253" i="3"/>
  <c r="P177" i="3"/>
  <c r="P275" i="3"/>
  <c r="P382" i="3"/>
  <c r="P215" i="3"/>
  <c r="P239" i="3"/>
  <c r="P364" i="3"/>
  <c r="P323" i="3"/>
  <c r="P344" i="3"/>
  <c r="P193" i="3"/>
  <c r="P267" i="3"/>
  <c r="P269" i="3"/>
  <c r="P214" i="3"/>
  <c r="P173" i="3"/>
  <c r="P237" i="3"/>
  <c r="P217" i="3"/>
  <c r="P282" i="3"/>
  <c r="P76" i="3"/>
  <c r="P340" i="3"/>
  <c r="P197" i="3"/>
  <c r="P286" i="3"/>
  <c r="P320" i="3"/>
  <c r="P236" i="3"/>
  <c r="P469" i="3"/>
  <c r="P270" i="3"/>
  <c r="P343" i="3"/>
  <c r="P290" i="3"/>
  <c r="P155" i="3"/>
  <c r="P296" i="3"/>
  <c r="P470" i="3"/>
  <c r="P304" i="3"/>
  <c r="P294" i="3"/>
  <c r="P117" i="3"/>
  <c r="P256" i="3"/>
  <c r="P228" i="3"/>
  <c r="P425" i="3"/>
  <c r="P190" i="3"/>
  <c r="P191" i="3"/>
  <c r="P232" i="3"/>
  <c r="P315" i="3"/>
  <c r="P227" i="3"/>
  <c r="P322" i="3"/>
  <c r="P263" i="3"/>
  <c r="P414" i="3"/>
  <c r="P93" i="3"/>
  <c r="P242" i="3"/>
  <c r="P530" i="3"/>
  <c r="P332" i="3"/>
  <c r="P189" i="3"/>
  <c r="P359" i="3"/>
  <c r="P243" i="3"/>
  <c r="P178" i="3"/>
  <c r="P337" i="3"/>
  <c r="P413" i="3"/>
  <c r="P314" i="3"/>
  <c r="P174" i="3"/>
  <c r="P299" i="3"/>
  <c r="P280" i="3"/>
  <c r="P471" i="3"/>
  <c r="P248" i="3"/>
  <c r="P438" i="3"/>
  <c r="P355" i="3"/>
  <c r="P366" i="3"/>
  <c r="P504" i="3"/>
  <c r="P266" i="3"/>
  <c r="P206" i="3"/>
  <c r="P127" i="3"/>
  <c r="P372" i="3"/>
  <c r="P376" i="3"/>
  <c r="P272" i="3"/>
  <c r="P390" i="3"/>
  <c r="P147" i="3"/>
  <c r="P396" i="3"/>
  <c r="P331" i="3"/>
  <c r="P397" i="3"/>
  <c r="P383" i="3"/>
  <c r="P399" i="3"/>
  <c r="P403" i="3"/>
  <c r="P409" i="3"/>
  <c r="P219" i="3"/>
  <c r="P473" i="3"/>
  <c r="P334" i="3"/>
  <c r="P326" i="3"/>
  <c r="P419" i="3"/>
  <c r="P379" i="3"/>
  <c r="P252" i="3"/>
  <c r="P120" i="3"/>
  <c r="P374" i="3"/>
  <c r="P463" i="3"/>
  <c r="P200" i="3"/>
  <c r="P465" i="3"/>
  <c r="P203" i="3"/>
  <c r="P461" i="3"/>
  <c r="P448" i="3"/>
  <c r="P439" i="3"/>
  <c r="P210" i="3"/>
  <c r="P284" i="3"/>
  <c r="P293" i="3"/>
  <c r="P467" i="3"/>
  <c r="P229" i="3"/>
  <c r="P446" i="3"/>
  <c r="P449" i="3"/>
  <c r="P244" i="3"/>
  <c r="P301" i="3"/>
  <c r="P456" i="3"/>
  <c r="P373" i="3"/>
  <c r="P316" i="3"/>
  <c r="P462" i="3"/>
  <c r="P524" i="3"/>
  <c r="P395" i="3"/>
  <c r="P480" i="3"/>
  <c r="P507" i="3"/>
  <c r="P357" i="3"/>
  <c r="P458" i="3"/>
  <c r="P488" i="3"/>
  <c r="P490" i="3"/>
  <c r="P496" i="3"/>
  <c r="P497" i="3"/>
  <c r="P398" i="3"/>
  <c r="P392" i="3"/>
  <c r="P393" i="3"/>
  <c r="P502" i="3"/>
  <c r="P523" i="3"/>
  <c r="P482" i="3"/>
  <c r="P94" i="3"/>
  <c r="P188" i="3"/>
  <c r="P475" i="3"/>
  <c r="P508" i="3"/>
  <c r="P510" i="3"/>
  <c r="P257" i="3"/>
  <c r="P513" i="3"/>
  <c r="P536" i="3"/>
  <c r="P489" i="3"/>
  <c r="P421" i="3"/>
  <c r="P518" i="3"/>
  <c r="P525" i="3"/>
  <c r="P527" i="3"/>
  <c r="P531" i="3"/>
  <c r="P509" i="3"/>
  <c r="P226" i="3"/>
  <c r="P402" i="3"/>
  <c r="P516" i="3"/>
  <c r="P541" i="3"/>
  <c r="P265" i="3"/>
  <c r="P123" i="3"/>
  <c r="P333" i="3"/>
  <c r="P532" i="3"/>
  <c r="P442" i="3"/>
  <c r="E123" i="3"/>
  <c r="E333" i="3"/>
  <c r="E532" i="3"/>
  <c r="E442" i="3"/>
  <c r="F123" i="3"/>
  <c r="F333" i="3"/>
  <c r="F532" i="3"/>
  <c r="F442" i="3"/>
  <c r="G123" i="3"/>
  <c r="G333" i="3"/>
  <c r="G532" i="3"/>
  <c r="G442" i="3"/>
  <c r="M123" i="3"/>
  <c r="M333" i="3"/>
  <c r="M532" i="3"/>
  <c r="M442" i="3"/>
  <c r="N532" i="3"/>
  <c r="N442" i="3"/>
  <c r="O333" i="3"/>
  <c r="O532" i="3"/>
  <c r="O442" i="3"/>
  <c r="Q532" i="3"/>
  <c r="Q442" i="3"/>
  <c r="R123" i="3"/>
  <c r="R333" i="3"/>
  <c r="S333" i="3"/>
  <c r="S532" i="3"/>
  <c r="S442" i="3"/>
  <c r="T333" i="3"/>
  <c r="T532" i="3"/>
  <c r="T442" i="3"/>
  <c r="E502" i="3" l="1"/>
  <c r="F502" i="3"/>
  <c r="G502" i="3"/>
  <c r="M502" i="3"/>
  <c r="N502" i="3"/>
  <c r="O502" i="3"/>
  <c r="Q502" i="3"/>
  <c r="S502" i="3"/>
  <c r="T502" i="3"/>
  <c r="E390" i="3"/>
  <c r="F390" i="3"/>
  <c r="G390" i="3"/>
  <c r="M390" i="3"/>
  <c r="N390" i="3"/>
  <c r="O390" i="3"/>
  <c r="Q390" i="3"/>
  <c r="S390" i="3"/>
  <c r="T390" i="3"/>
  <c r="R24" i="3"/>
  <c r="R82" i="3"/>
  <c r="R81" i="3"/>
  <c r="R292" i="3"/>
  <c r="R160" i="3"/>
  <c r="R112" i="3"/>
  <c r="R154" i="3"/>
  <c r="R149" i="3"/>
  <c r="R152" i="3"/>
  <c r="R104" i="3"/>
  <c r="R159" i="3"/>
  <c r="R124" i="3"/>
  <c r="R142" i="3"/>
  <c r="R110" i="3"/>
  <c r="R134" i="3"/>
  <c r="R119" i="3"/>
  <c r="R165" i="3"/>
  <c r="R158" i="3"/>
  <c r="R111" i="3"/>
  <c r="R221" i="3"/>
  <c r="R233" i="3"/>
  <c r="R224" i="3"/>
  <c r="R258" i="3"/>
  <c r="R177" i="3"/>
  <c r="R173" i="3"/>
  <c r="R270" i="3"/>
  <c r="R191" i="3"/>
  <c r="R263" i="3"/>
  <c r="R242" i="3"/>
  <c r="R254" i="3"/>
  <c r="R178" i="3"/>
  <c r="R314" i="3"/>
  <c r="R280" i="3"/>
  <c r="R355" i="3"/>
  <c r="R272" i="3"/>
  <c r="R379" i="3"/>
  <c r="R279" i="3"/>
  <c r="R284" i="3"/>
  <c r="R49" i="3"/>
  <c r="R301" i="3"/>
  <c r="R395" i="3"/>
  <c r="R490" i="3"/>
  <c r="R424" i="3"/>
  <c r="R393" i="3"/>
  <c r="R475" i="3"/>
  <c r="R257" i="3"/>
  <c r="R472" i="3"/>
  <c r="R489" i="3"/>
  <c r="R421" i="3"/>
  <c r="R451" i="3"/>
  <c r="R265" i="3"/>
  <c r="Q20" i="3"/>
  <c r="Q29" i="3"/>
  <c r="Q10" i="3"/>
  <c r="Q33" i="3"/>
  <c r="Q68" i="3"/>
  <c r="Q65" i="3"/>
  <c r="Q22" i="3"/>
  <c r="Q77" i="3"/>
  <c r="Q11" i="3"/>
  <c r="Q44" i="3"/>
  <c r="Q52" i="3"/>
  <c r="Q46" i="3"/>
  <c r="Q31" i="3"/>
  <c r="Q73" i="3"/>
  <c r="Q34" i="3"/>
  <c r="Q175" i="3"/>
  <c r="Q72" i="3"/>
  <c r="Q59" i="3"/>
  <c r="Q90" i="3"/>
  <c r="Q88" i="3"/>
  <c r="Q58" i="3"/>
  <c r="Q50" i="3"/>
  <c r="Q96" i="3"/>
  <c r="Q78" i="3"/>
  <c r="Q105" i="3"/>
  <c r="Q115" i="3"/>
  <c r="Q95" i="3"/>
  <c r="Q87" i="3"/>
  <c r="Q292" i="3"/>
  <c r="Q69" i="3"/>
  <c r="Q75" i="3"/>
  <c r="Q361" i="3"/>
  <c r="Q79" i="3"/>
  <c r="Q160" i="3"/>
  <c r="Q62" i="3"/>
  <c r="Q30" i="3"/>
  <c r="Q99" i="3"/>
  <c r="Q83" i="3"/>
  <c r="Q97" i="3"/>
  <c r="Q60" i="3"/>
  <c r="Q241" i="3"/>
  <c r="Q146" i="3"/>
  <c r="Q108" i="3"/>
  <c r="Q166" i="3"/>
  <c r="Q71" i="3"/>
  <c r="Q317" i="3"/>
  <c r="Q28" i="3"/>
  <c r="Q92" i="3"/>
  <c r="Q91" i="3"/>
  <c r="Q154" i="3"/>
  <c r="Q48" i="3"/>
  <c r="Q114" i="3"/>
  <c r="Q137" i="3"/>
  <c r="Q150" i="3"/>
  <c r="Q126" i="3"/>
  <c r="Q129" i="3"/>
  <c r="Q136" i="3"/>
  <c r="Q57" i="3"/>
  <c r="Q149" i="3"/>
  <c r="Q139" i="3"/>
  <c r="Q63" i="3"/>
  <c r="Q306" i="3"/>
  <c r="Q67" i="3"/>
  <c r="Q167" i="3"/>
  <c r="Q345" i="3"/>
  <c r="Q104" i="3"/>
  <c r="Q61" i="3"/>
  <c r="Q125" i="3"/>
  <c r="Q159" i="3"/>
  <c r="Q268" i="3"/>
  <c r="Q144" i="3"/>
  <c r="Q208" i="3"/>
  <c r="Q305" i="3"/>
  <c r="Q185" i="3"/>
  <c r="Q151" i="3"/>
  <c r="Q176" i="3"/>
  <c r="Q375" i="3"/>
  <c r="Q329" i="3"/>
  <c r="Q303" i="3"/>
  <c r="Q140" i="3"/>
  <c r="Q121" i="3"/>
  <c r="Q443" i="3"/>
  <c r="Q319" i="3"/>
  <c r="Q119" i="3"/>
  <c r="Q347" i="3"/>
  <c r="Q169" i="3"/>
  <c r="Q354" i="3"/>
  <c r="Q172" i="3"/>
  <c r="Q186" i="3"/>
  <c r="Q255" i="3"/>
  <c r="Q218" i="3"/>
  <c r="Q302" i="3"/>
  <c r="Q165" i="3"/>
  <c r="Q181" i="3"/>
  <c r="Q133" i="3"/>
  <c r="Q184" i="3"/>
  <c r="Q158" i="3"/>
  <c r="Q204" i="3"/>
  <c r="Q209" i="3"/>
  <c r="Q111" i="3"/>
  <c r="Q98" i="3"/>
  <c r="Q289" i="3"/>
  <c r="Q455" i="3"/>
  <c r="Q163" i="3"/>
  <c r="Q370" i="3"/>
  <c r="Q54" i="3"/>
  <c r="Q221" i="3"/>
  <c r="Q278" i="3"/>
  <c r="Q187" i="3"/>
  <c r="Q388" i="3"/>
  <c r="Q128" i="3"/>
  <c r="Q418" i="3"/>
  <c r="Q233" i="3"/>
  <c r="Q148" i="3"/>
  <c r="Q339" i="3"/>
  <c r="Q351" i="3"/>
  <c r="Q394" i="3"/>
  <c r="Q427" i="3"/>
  <c r="Q225" i="3"/>
  <c r="Q230" i="3"/>
  <c r="Q130" i="3"/>
  <c r="Q170" i="3"/>
  <c r="Q308" i="3"/>
  <c r="Q234" i="3"/>
  <c r="Q412" i="3"/>
  <c r="Q113" i="3"/>
  <c r="Q258" i="3"/>
  <c r="Q276" i="3"/>
  <c r="Q253" i="3"/>
  <c r="Q177" i="3"/>
  <c r="Q275" i="3"/>
  <c r="Q382" i="3"/>
  <c r="Q215" i="3"/>
  <c r="Q364" i="3"/>
  <c r="Q323" i="3"/>
  <c r="Q344" i="3"/>
  <c r="Q193" i="3"/>
  <c r="Q267" i="3"/>
  <c r="Q269" i="3"/>
  <c r="Q214" i="3"/>
  <c r="Q173" i="3"/>
  <c r="Q237" i="3"/>
  <c r="Q217" i="3"/>
  <c r="Q282" i="3"/>
  <c r="Q76" i="3"/>
  <c r="Q340" i="3"/>
  <c r="Q286" i="3"/>
  <c r="Q320" i="3"/>
  <c r="Q236" i="3"/>
  <c r="Q469" i="3"/>
  <c r="Q270" i="3"/>
  <c r="Q343" i="3"/>
  <c r="Q290" i="3"/>
  <c r="Q155" i="3"/>
  <c r="Q296" i="3"/>
  <c r="Q470" i="3"/>
  <c r="Q304" i="3"/>
  <c r="Q294" i="3"/>
  <c r="Q117" i="3"/>
  <c r="Q256" i="3"/>
  <c r="Q228" i="3"/>
  <c r="Q190" i="3"/>
  <c r="Q232" i="3"/>
  <c r="Q315" i="3"/>
  <c r="Q322" i="3"/>
  <c r="Q414" i="3"/>
  <c r="Q93" i="3"/>
  <c r="Q242" i="3"/>
  <c r="Q254" i="3"/>
  <c r="Q530" i="3"/>
  <c r="Q332" i="3"/>
  <c r="Q189" i="3"/>
  <c r="Q359" i="3"/>
  <c r="Q243" i="3"/>
  <c r="Q178" i="3"/>
  <c r="Q337" i="3"/>
  <c r="Q413" i="3"/>
  <c r="Q314" i="3"/>
  <c r="Q174" i="3"/>
  <c r="Q299" i="3"/>
  <c r="Q280" i="3"/>
  <c r="Q471" i="3"/>
  <c r="Q248" i="3"/>
  <c r="Q438" i="3"/>
  <c r="Q355" i="3"/>
  <c r="Q366" i="3"/>
  <c r="Q504" i="3"/>
  <c r="Q266" i="3"/>
  <c r="Q372" i="3"/>
  <c r="Q376" i="3"/>
  <c r="Q272" i="3"/>
  <c r="Q147" i="3"/>
  <c r="Q396" i="3"/>
  <c r="Q331" i="3"/>
  <c r="Q397" i="3"/>
  <c r="Q383" i="3"/>
  <c r="Q399" i="3"/>
  <c r="Q403" i="3"/>
  <c r="Q409" i="3"/>
  <c r="Q219" i="3"/>
  <c r="Q473" i="3"/>
  <c r="Q326" i="3"/>
  <c r="Q419" i="3"/>
  <c r="Q379" i="3"/>
  <c r="Q120" i="3"/>
  <c r="Q463" i="3"/>
  <c r="Q465" i="3"/>
  <c r="Q203" i="3"/>
  <c r="Q461" i="3"/>
  <c r="Q448" i="3"/>
  <c r="Q454" i="3"/>
  <c r="Q439" i="3"/>
  <c r="Q164" i="3"/>
  <c r="Q210" i="3"/>
  <c r="Q284" i="3"/>
  <c r="Q293" i="3"/>
  <c r="Q49" i="3"/>
  <c r="Q467" i="3"/>
  <c r="Q229" i="3"/>
  <c r="Q446" i="3"/>
  <c r="Q449" i="3"/>
  <c r="Q244" i="3"/>
  <c r="Q456" i="3"/>
  <c r="Q373" i="3"/>
  <c r="Q316" i="3"/>
  <c r="Q462" i="3"/>
  <c r="Q524" i="3"/>
  <c r="Q480" i="3"/>
  <c r="Q507" i="3"/>
  <c r="Q357" i="3"/>
  <c r="Q458" i="3"/>
  <c r="Q488" i="3"/>
  <c r="Q490" i="3"/>
  <c r="Q496" i="3"/>
  <c r="Q497" i="3"/>
  <c r="Q424" i="3"/>
  <c r="Q398" i="3"/>
  <c r="Q392" i="3"/>
  <c r="Q393" i="3"/>
  <c r="Q523" i="3"/>
  <c r="Q482" i="3"/>
  <c r="Q94" i="3"/>
  <c r="Q188" i="3"/>
  <c r="Q475" i="3"/>
  <c r="Q508" i="3"/>
  <c r="Q510" i="3"/>
  <c r="Q513" i="3"/>
  <c r="Q472" i="3"/>
  <c r="Q536" i="3"/>
  <c r="Q489" i="3"/>
  <c r="Q421" i="3"/>
  <c r="Q518" i="3"/>
  <c r="Q525" i="3"/>
  <c r="Q451" i="3"/>
  <c r="Q527" i="3"/>
  <c r="Q531" i="3"/>
  <c r="Q509" i="3"/>
  <c r="Q226" i="3"/>
  <c r="Q516" i="3"/>
  <c r="Q541" i="3"/>
  <c r="Q265" i="3"/>
  <c r="M206" i="3"/>
  <c r="O206" i="3"/>
  <c r="T206" i="3"/>
  <c r="E206" i="3"/>
  <c r="F206" i="3"/>
  <c r="G206" i="3"/>
  <c r="O20" i="3" l="1"/>
  <c r="O29" i="3"/>
  <c r="O33" i="3"/>
  <c r="O68" i="3"/>
  <c r="O22" i="3"/>
  <c r="O77" i="3"/>
  <c r="O44" i="3"/>
  <c r="O143" i="3"/>
  <c r="O52" i="3"/>
  <c r="O38" i="3"/>
  <c r="O73" i="3"/>
  <c r="O34" i="3"/>
  <c r="O175" i="3"/>
  <c r="O72" i="3"/>
  <c r="O59" i="3"/>
  <c r="O90" i="3"/>
  <c r="O88" i="3"/>
  <c r="O58" i="3"/>
  <c r="O50" i="3"/>
  <c r="O96" i="3"/>
  <c r="O122" i="3"/>
  <c r="O78" i="3"/>
  <c r="O80" i="3"/>
  <c r="O105" i="3"/>
  <c r="O115" i="3"/>
  <c r="O95" i="3"/>
  <c r="O87" i="3"/>
  <c r="O153" i="3"/>
  <c r="O69" i="3"/>
  <c r="O361" i="3"/>
  <c r="O79" i="3"/>
  <c r="O62" i="3"/>
  <c r="O99" i="3"/>
  <c r="O97" i="3"/>
  <c r="O60" i="3"/>
  <c r="O241" i="3"/>
  <c r="O146" i="3"/>
  <c r="O166" i="3"/>
  <c r="O71" i="3"/>
  <c r="O317" i="3"/>
  <c r="O116" i="3"/>
  <c r="O92" i="3"/>
  <c r="O91" i="3"/>
  <c r="O112" i="3"/>
  <c r="O48" i="3"/>
  <c r="O114" i="3"/>
  <c r="O137" i="3"/>
  <c r="O150" i="3"/>
  <c r="O126" i="3"/>
  <c r="O86" i="3"/>
  <c r="O136" i="3"/>
  <c r="O57" i="3"/>
  <c r="O118" i="3"/>
  <c r="O149" i="3"/>
  <c r="O139" i="3"/>
  <c r="O63" i="3"/>
  <c r="O306" i="3"/>
  <c r="O67" i="3"/>
  <c r="O167" i="3"/>
  <c r="O345" i="3"/>
  <c r="O152" i="3"/>
  <c r="O61" i="3"/>
  <c r="O159" i="3"/>
  <c r="O124" i="3"/>
  <c r="O161" i="3"/>
  <c r="O144" i="3"/>
  <c r="O142" i="3"/>
  <c r="O208" i="3"/>
  <c r="O305" i="3"/>
  <c r="O185" i="3"/>
  <c r="O151" i="3"/>
  <c r="O176" i="3"/>
  <c r="O375" i="3"/>
  <c r="O307" i="3"/>
  <c r="O329" i="3"/>
  <c r="O110" i="3"/>
  <c r="O140" i="3"/>
  <c r="O121" i="3"/>
  <c r="O134" i="3"/>
  <c r="O443" i="3"/>
  <c r="O319" i="3"/>
  <c r="O119" i="3"/>
  <c r="O347" i="3"/>
  <c r="O169" i="3"/>
  <c r="O354" i="3"/>
  <c r="O172" i="3"/>
  <c r="O186" i="3"/>
  <c r="O255" i="3"/>
  <c r="O302" i="3"/>
  <c r="O165" i="3"/>
  <c r="O181" i="3"/>
  <c r="O133" i="3"/>
  <c r="O184" i="3"/>
  <c r="O158" i="3"/>
  <c r="O204" i="3"/>
  <c r="O209" i="3"/>
  <c r="O182" i="3"/>
  <c r="O289" i="3"/>
  <c r="O455" i="3"/>
  <c r="O163" i="3"/>
  <c r="O370" i="3"/>
  <c r="O278" i="3"/>
  <c r="O388" i="3"/>
  <c r="O128" i="3"/>
  <c r="O418" i="3"/>
  <c r="O233" i="3"/>
  <c r="O148" i="3"/>
  <c r="O224" i="3"/>
  <c r="O339" i="3"/>
  <c r="O171" i="3"/>
  <c r="O351" i="3"/>
  <c r="O394" i="3"/>
  <c r="O427" i="3"/>
  <c r="O225" i="3"/>
  <c r="O230" i="3"/>
  <c r="O130" i="3"/>
  <c r="O170" i="3"/>
  <c r="O308" i="3"/>
  <c r="O234" i="3"/>
  <c r="O412" i="3"/>
  <c r="O113" i="3"/>
  <c r="O276" i="3"/>
  <c r="O253" i="3"/>
  <c r="O177" i="3"/>
  <c r="O275" i="3"/>
  <c r="O382" i="3"/>
  <c r="O215" i="3"/>
  <c r="O364" i="3"/>
  <c r="O323" i="3"/>
  <c r="O344" i="3"/>
  <c r="O193" i="3"/>
  <c r="O267" i="3"/>
  <c r="O269" i="3"/>
  <c r="O214" i="3"/>
  <c r="O173" i="3"/>
  <c r="O217" i="3"/>
  <c r="O282" i="3"/>
  <c r="O76" i="3"/>
  <c r="O156" i="3"/>
  <c r="O340" i="3"/>
  <c r="O197" i="3"/>
  <c r="O286" i="3"/>
  <c r="O320" i="3"/>
  <c r="O236" i="3"/>
  <c r="O469" i="3"/>
  <c r="O270" i="3"/>
  <c r="O343" i="3"/>
  <c r="O290" i="3"/>
  <c r="O155" i="3"/>
  <c r="O296" i="3"/>
  <c r="O470" i="3"/>
  <c r="O304" i="3"/>
  <c r="O211" i="3"/>
  <c r="O341" i="3"/>
  <c r="O294" i="3"/>
  <c r="O117" i="3"/>
  <c r="O228" i="3"/>
  <c r="O425" i="3"/>
  <c r="O190" i="3"/>
  <c r="O315" i="3"/>
  <c r="O227" i="3"/>
  <c r="O322" i="3"/>
  <c r="O263" i="3"/>
  <c r="O414" i="3"/>
  <c r="O93" i="3"/>
  <c r="O242" i="3"/>
  <c r="O254" i="3"/>
  <c r="O530" i="3"/>
  <c r="O332" i="3"/>
  <c r="O189" i="3"/>
  <c r="O359" i="3"/>
  <c r="O313" i="3"/>
  <c r="O337" i="3"/>
  <c r="O413" i="3"/>
  <c r="O174" i="3"/>
  <c r="O299" i="3"/>
  <c r="O280" i="3"/>
  <c r="O471" i="3"/>
  <c r="O248" i="3"/>
  <c r="O438" i="3"/>
  <c r="O355" i="3"/>
  <c r="O366" i="3"/>
  <c r="O504" i="3"/>
  <c r="O266" i="3"/>
  <c r="O127" i="3"/>
  <c r="O372" i="3"/>
  <c r="O376" i="3"/>
  <c r="O396" i="3"/>
  <c r="O331" i="3"/>
  <c r="O397" i="3"/>
  <c r="O383" i="3"/>
  <c r="O399" i="3"/>
  <c r="O403" i="3"/>
  <c r="O409" i="3"/>
  <c r="O219" i="3"/>
  <c r="O473" i="3"/>
  <c r="O334" i="3"/>
  <c r="O326" i="3"/>
  <c r="O419" i="3"/>
  <c r="O252" i="3"/>
  <c r="O120" i="3"/>
  <c r="O374" i="3"/>
  <c r="O463" i="3"/>
  <c r="O465" i="3"/>
  <c r="O203" i="3"/>
  <c r="O279" i="3"/>
  <c r="O461" i="3"/>
  <c r="O448" i="3"/>
  <c r="O454" i="3"/>
  <c r="O439" i="3"/>
  <c r="O210" i="3"/>
  <c r="O284" i="3"/>
  <c r="O293" i="3"/>
  <c r="O49" i="3"/>
  <c r="O467" i="3"/>
  <c r="O229" i="3"/>
  <c r="O446" i="3"/>
  <c r="O449" i="3"/>
  <c r="O456" i="3"/>
  <c r="O373" i="3"/>
  <c r="O462" i="3"/>
  <c r="O524" i="3"/>
  <c r="O395" i="3"/>
  <c r="O429" i="3"/>
  <c r="O480" i="3"/>
  <c r="O507" i="3"/>
  <c r="O357" i="3"/>
  <c r="O458" i="3"/>
  <c r="O488" i="3"/>
  <c r="O490" i="3"/>
  <c r="O496" i="3"/>
  <c r="O424" i="3"/>
  <c r="O398" i="3"/>
  <c r="O392" i="3"/>
  <c r="O393" i="3"/>
  <c r="O523" i="3"/>
  <c r="O188" i="3"/>
  <c r="O475" i="3"/>
  <c r="O508" i="3"/>
  <c r="O510" i="3"/>
  <c r="O257" i="3"/>
  <c r="O513" i="3"/>
  <c r="O472" i="3"/>
  <c r="O536" i="3"/>
  <c r="O489" i="3"/>
  <c r="O518" i="3"/>
  <c r="O525" i="3"/>
  <c r="O451" i="3"/>
  <c r="O527" i="3"/>
  <c r="O531" i="3"/>
  <c r="O509" i="3"/>
  <c r="O226" i="3"/>
  <c r="O402" i="3"/>
  <c r="O516" i="3"/>
  <c r="O541" i="3"/>
  <c r="O421" i="3"/>
  <c r="E497" i="3"/>
  <c r="E164" i="3"/>
  <c r="F497" i="3"/>
  <c r="F164" i="3"/>
  <c r="G497" i="3"/>
  <c r="G164" i="3"/>
  <c r="M497" i="3"/>
  <c r="M164" i="3"/>
  <c r="N497" i="3"/>
  <c r="N164" i="3"/>
  <c r="S497" i="3"/>
  <c r="T497" i="3"/>
  <c r="T164" i="3"/>
  <c r="E317" i="3" l="1"/>
  <c r="M490" i="3"/>
  <c r="M475" i="3"/>
  <c r="E47" i="3"/>
  <c r="E490" i="3"/>
  <c r="E475" i="3"/>
  <c r="F47" i="3"/>
  <c r="F490" i="3"/>
  <c r="F475" i="3"/>
  <c r="G47" i="3"/>
  <c r="G490" i="3"/>
  <c r="G475" i="3"/>
  <c r="S490" i="3"/>
  <c r="T490" i="3"/>
  <c r="T475" i="3"/>
  <c r="F446" i="3" l="1"/>
  <c r="E280" i="3"/>
  <c r="E393" i="3"/>
  <c r="E190" i="3"/>
  <c r="E489" i="3"/>
  <c r="E409" i="3"/>
  <c r="E376" i="3"/>
  <c r="E197" i="3"/>
  <c r="E446" i="3"/>
  <c r="F280" i="3"/>
  <c r="F393" i="3"/>
  <c r="F190" i="3"/>
  <c r="F489" i="3"/>
  <c r="F409" i="3"/>
  <c r="F376" i="3"/>
  <c r="F197" i="3"/>
  <c r="G280" i="3"/>
  <c r="G393" i="3"/>
  <c r="G190" i="3"/>
  <c r="G489" i="3"/>
  <c r="G409" i="3"/>
  <c r="G376" i="3"/>
  <c r="G197" i="3"/>
  <c r="G446" i="3"/>
  <c r="M409" i="3"/>
  <c r="M376" i="3"/>
  <c r="M197" i="3"/>
  <c r="M446" i="3"/>
  <c r="N280" i="3"/>
  <c r="N393" i="3"/>
  <c r="N190" i="3"/>
  <c r="N489" i="3"/>
  <c r="N409" i="3"/>
  <c r="N376" i="3"/>
  <c r="N197" i="3"/>
  <c r="N446" i="3"/>
  <c r="S280" i="3"/>
  <c r="S393" i="3"/>
  <c r="S190" i="3"/>
  <c r="S489" i="3"/>
  <c r="S409" i="3"/>
  <c r="S376" i="3"/>
  <c r="S197" i="3"/>
  <c r="S446" i="3"/>
  <c r="T280" i="3"/>
  <c r="T393" i="3"/>
  <c r="T489" i="3"/>
  <c r="T409" i="3"/>
  <c r="T376" i="3"/>
  <c r="T197" i="3"/>
  <c r="T446" i="3"/>
  <c r="E43" i="3" l="1"/>
  <c r="E188" i="3"/>
  <c r="E527" i="3"/>
  <c r="E496" i="3"/>
  <c r="E229" i="3"/>
  <c r="E147" i="3"/>
  <c r="E315" i="3"/>
  <c r="E42" i="3"/>
  <c r="E373" i="3"/>
  <c r="E168" i="3"/>
  <c r="E253" i="3"/>
  <c r="E49" i="3"/>
  <c r="F43" i="3"/>
  <c r="F188" i="3"/>
  <c r="F527" i="3"/>
  <c r="F496" i="3"/>
  <c r="F229" i="3"/>
  <c r="F147" i="3"/>
  <c r="F315" i="3"/>
  <c r="F42" i="3"/>
  <c r="F373" i="3"/>
  <c r="F168" i="3"/>
  <c r="F253" i="3"/>
  <c r="F49" i="3"/>
  <c r="G43" i="3"/>
  <c r="G188" i="3"/>
  <c r="G527" i="3"/>
  <c r="G496" i="3"/>
  <c r="G229" i="3"/>
  <c r="G147" i="3"/>
  <c r="G315" i="3"/>
  <c r="G42" i="3"/>
  <c r="G373" i="3"/>
  <c r="G168" i="3"/>
  <c r="G253" i="3"/>
  <c r="G49" i="3"/>
  <c r="M527" i="3"/>
  <c r="M496" i="3"/>
  <c r="M229" i="3"/>
  <c r="M147" i="3"/>
  <c r="M315" i="3"/>
  <c r="M373" i="3"/>
  <c r="M168" i="3"/>
  <c r="M253" i="3"/>
  <c r="N188" i="3"/>
  <c r="N527" i="3"/>
  <c r="N496" i="3"/>
  <c r="N229" i="3"/>
  <c r="N315" i="3"/>
  <c r="N373" i="3"/>
  <c r="N253" i="3"/>
  <c r="N49" i="3"/>
  <c r="S43" i="3"/>
  <c r="S188" i="3"/>
  <c r="S527" i="3"/>
  <c r="S496" i="3"/>
  <c r="S229" i="3"/>
  <c r="S315" i="3"/>
  <c r="S42" i="3"/>
  <c r="S373" i="3"/>
  <c r="S253" i="3"/>
  <c r="T527" i="3"/>
  <c r="T496" i="3"/>
  <c r="T315" i="3"/>
  <c r="T373" i="3"/>
  <c r="T253" i="3"/>
  <c r="M399" i="3" l="1"/>
  <c r="N399" i="3"/>
  <c r="S399" i="3"/>
  <c r="T399" i="3"/>
  <c r="M439" i="3"/>
  <c r="N439" i="3"/>
  <c r="S439" i="3"/>
  <c r="T439" i="3"/>
  <c r="M244" i="3"/>
  <c r="N244" i="3"/>
  <c r="M488" i="3"/>
  <c r="N488" i="3"/>
  <c r="S488" i="3"/>
  <c r="T488" i="3"/>
  <c r="M482" i="3"/>
  <c r="N482" i="3"/>
  <c r="S482" i="3"/>
  <c r="M518" i="3"/>
  <c r="N518" i="3"/>
  <c r="S518" i="3"/>
  <c r="T518" i="3"/>
  <c r="E399" i="3"/>
  <c r="E439" i="3"/>
  <c r="E244" i="3"/>
  <c r="E488" i="3"/>
  <c r="E482" i="3"/>
  <c r="E518" i="3"/>
  <c r="F399" i="3"/>
  <c r="F439" i="3"/>
  <c r="F244" i="3"/>
  <c r="F488" i="3"/>
  <c r="F482" i="3"/>
  <c r="F518" i="3"/>
  <c r="G399" i="3"/>
  <c r="G439" i="3"/>
  <c r="G244" i="3"/>
  <c r="G488" i="3"/>
  <c r="G482" i="3"/>
  <c r="G518" i="3"/>
  <c r="T451" i="3" l="1"/>
  <c r="T254" i="3"/>
  <c r="T424" i="3"/>
  <c r="M254" i="3"/>
  <c r="N254" i="3"/>
  <c r="S254" i="3"/>
  <c r="M279" i="3"/>
  <c r="N279" i="3"/>
  <c r="S279" i="3"/>
  <c r="T279" i="3"/>
  <c r="M424" i="3"/>
  <c r="N424" i="3"/>
  <c r="S424" i="3"/>
  <c r="M510" i="3"/>
  <c r="N510" i="3"/>
  <c r="S510" i="3"/>
  <c r="T510" i="3"/>
  <c r="M451" i="3"/>
  <c r="N451" i="3"/>
  <c r="S451" i="3"/>
  <c r="E254" i="3"/>
  <c r="E279" i="3"/>
  <c r="E424" i="3"/>
  <c r="E510" i="3"/>
  <c r="E451" i="3"/>
  <c r="F254" i="3"/>
  <c r="F279" i="3"/>
  <c r="F424" i="3"/>
  <c r="F510" i="3"/>
  <c r="F451" i="3"/>
  <c r="G254" i="3"/>
  <c r="G279" i="3"/>
  <c r="G424" i="3"/>
  <c r="G510" i="3"/>
  <c r="G451" i="3"/>
  <c r="M383" i="3" l="1"/>
  <c r="N383" i="3"/>
  <c r="S383" i="3"/>
  <c r="F265" i="3"/>
  <c r="F516" i="3"/>
  <c r="F103" i="3"/>
  <c r="F256" i="3"/>
  <c r="F421" i="3"/>
  <c r="F242" i="3"/>
  <c r="F316" i="3"/>
  <c r="F541" i="3"/>
  <c r="F383" i="3"/>
  <c r="F402" i="3"/>
  <c r="F301" i="3"/>
  <c r="E383" i="3"/>
  <c r="G383" i="3"/>
  <c r="T65" i="3" l="1"/>
  <c r="T77" i="3"/>
  <c r="T25" i="3"/>
  <c r="T122" i="3"/>
  <c r="T175" i="3"/>
  <c r="T105" i="3"/>
  <c r="T73" i="3"/>
  <c r="T31" i="3"/>
  <c r="T82" i="3"/>
  <c r="T88" i="3"/>
  <c r="T87" i="3"/>
  <c r="T96" i="3"/>
  <c r="T90" i="3"/>
  <c r="T292" i="3"/>
  <c r="T361" i="3"/>
  <c r="T102" i="3"/>
  <c r="T108" i="3"/>
  <c r="T83" i="3"/>
  <c r="T107" i="3"/>
  <c r="T154" i="3"/>
  <c r="T317" i="3"/>
  <c r="T153" i="3"/>
  <c r="T306" i="3"/>
  <c r="T166" i="3"/>
  <c r="T204" i="3"/>
  <c r="T329" i="3"/>
  <c r="T208" i="3"/>
  <c r="T307" i="3"/>
  <c r="T91" i="3"/>
  <c r="T84" i="3"/>
  <c r="T139" i="3"/>
  <c r="T86" i="3"/>
  <c r="T394" i="3"/>
  <c r="T161" i="3"/>
  <c r="T112" i="3"/>
  <c r="T152" i="3"/>
  <c r="T278" i="3"/>
  <c r="T136" i="3"/>
  <c r="T268" i="3"/>
  <c r="T48" i="3"/>
  <c r="T302" i="3"/>
  <c r="T347" i="3"/>
  <c r="T104" i="3"/>
  <c r="T167" i="3"/>
  <c r="T144" i="3"/>
  <c r="T142" i="3"/>
  <c r="T159" i="3"/>
  <c r="T182" i="3"/>
  <c r="T218" i="3"/>
  <c r="T119" i="3"/>
  <c r="T149" i="3"/>
  <c r="T185" i="3"/>
  <c r="T443" i="3"/>
  <c r="T319" i="3"/>
  <c r="T375" i="3"/>
  <c r="T418" i="3"/>
  <c r="T228" i="3"/>
  <c r="T427" i="3"/>
  <c r="T370" i="3"/>
  <c r="T339" i="3"/>
  <c r="T132" i="3"/>
  <c r="T172" i="3"/>
  <c r="T140" i="3"/>
  <c r="T303" i="3"/>
  <c r="T289" i="3"/>
  <c r="T130" i="3"/>
  <c r="T354" i="3"/>
  <c r="T176" i="3"/>
  <c r="T351" i="3"/>
  <c r="T344" i="3"/>
  <c r="T323" i="3"/>
  <c r="T221" i="3"/>
  <c r="T224" i="3"/>
  <c r="T455" i="3"/>
  <c r="T255" i="3"/>
  <c r="T181" i="3"/>
  <c r="T382" i="3"/>
  <c r="T237" i="3"/>
  <c r="T158" i="3"/>
  <c r="T171" i="3"/>
  <c r="T165" i="3"/>
  <c r="T412" i="3"/>
  <c r="T134" i="3"/>
  <c r="T170" i="3"/>
  <c r="T341" i="3"/>
  <c r="T308" i="3"/>
  <c r="T340" i="3"/>
  <c r="T163" i="3"/>
  <c r="T364" i="3"/>
  <c r="T276" i="3"/>
  <c r="T111" i="3"/>
  <c r="T151" i="3"/>
  <c r="T233" i="3"/>
  <c r="T227" i="3"/>
  <c r="T343" i="3"/>
  <c r="T193" i="3"/>
  <c r="T173" i="3"/>
  <c r="T215" i="3"/>
  <c r="T282" i="3"/>
  <c r="T236" i="3"/>
  <c r="T469" i="3"/>
  <c r="T290" i="3"/>
  <c r="T320" i="3"/>
  <c r="T296" i="3"/>
  <c r="T470" i="3"/>
  <c r="T211" i="3"/>
  <c r="T156" i="3"/>
  <c r="T425" i="3"/>
  <c r="T180" i="3"/>
  <c r="T258" i="3"/>
  <c r="T225" i="3"/>
  <c r="T322" i="3"/>
  <c r="T313" i="3"/>
  <c r="T269" i="3"/>
  <c r="T530" i="3"/>
  <c r="T189" i="3"/>
  <c r="T471" i="3"/>
  <c r="T359" i="3"/>
  <c r="T337" i="3"/>
  <c r="T270" i="3"/>
  <c r="T234" i="3"/>
  <c r="T413" i="3"/>
  <c r="T174" i="3"/>
  <c r="T304" i="3"/>
  <c r="T438" i="3"/>
  <c r="T366" i="3"/>
  <c r="T504" i="3"/>
  <c r="T127" i="3"/>
  <c r="T525" i="3"/>
  <c r="T372" i="3"/>
  <c r="T117" i="3"/>
  <c r="T178" i="3"/>
  <c r="T177" i="3"/>
  <c r="T230" i="3"/>
  <c r="T232" i="3"/>
  <c r="T331" i="3"/>
  <c r="T397" i="3"/>
  <c r="T414" i="3"/>
  <c r="T403" i="3"/>
  <c r="T355" i="3"/>
  <c r="T473" i="3"/>
  <c r="T263" i="3"/>
  <c r="T379" i="3"/>
  <c r="T252" i="3"/>
  <c r="T299" i="3"/>
  <c r="T374" i="3"/>
  <c r="T463" i="3"/>
  <c r="T461" i="3"/>
  <c r="T286" i="3"/>
  <c r="T332" i="3"/>
  <c r="T210" i="3"/>
  <c r="T395" i="3"/>
  <c r="T449" i="3"/>
  <c r="T456" i="3"/>
  <c r="T419" i="3"/>
  <c r="T462" i="3"/>
  <c r="T191" i="3"/>
  <c r="T524" i="3"/>
  <c r="T429" i="3"/>
  <c r="T480" i="3"/>
  <c r="T507" i="3"/>
  <c r="T465" i="3"/>
  <c r="T536" i="3"/>
  <c r="T284" i="3"/>
  <c r="T398" i="3"/>
  <c r="T392" i="3"/>
  <c r="T396" i="3"/>
  <c r="T293" i="3"/>
  <c r="T523" i="3"/>
  <c r="T94" i="3"/>
  <c r="T508" i="3"/>
  <c r="T257" i="3"/>
  <c r="T513" i="3"/>
  <c r="T454" i="3"/>
  <c r="T472" i="3"/>
  <c r="T448" i="3"/>
  <c r="T314" i="3"/>
  <c r="T200" i="3"/>
  <c r="T531" i="3"/>
  <c r="T509" i="3"/>
  <c r="T226" i="3"/>
  <c r="T402" i="3"/>
  <c r="T516" i="3"/>
  <c r="T103" i="3"/>
  <c r="T256" i="3"/>
  <c r="T421" i="3"/>
  <c r="T242" i="3"/>
  <c r="T316" i="3"/>
  <c r="T541" i="3"/>
  <c r="N541" i="3"/>
  <c r="M541" i="3"/>
  <c r="M316" i="3"/>
  <c r="N242" i="3"/>
  <c r="M242" i="3"/>
  <c r="N421" i="3"/>
  <c r="M421" i="3"/>
  <c r="N256" i="3"/>
  <c r="M256" i="3"/>
  <c r="M103" i="3"/>
  <c r="E103" i="3"/>
  <c r="E256" i="3"/>
  <c r="E421" i="3"/>
  <c r="E242" i="3"/>
  <c r="E316" i="3"/>
  <c r="E541" i="3"/>
  <c r="G103" i="3"/>
  <c r="G256" i="3"/>
  <c r="G421" i="3"/>
  <c r="G242" i="3"/>
  <c r="G316" i="3"/>
  <c r="G541" i="3"/>
  <c r="E304" i="3" l="1"/>
  <c r="E516" i="3"/>
  <c r="E301" i="3"/>
  <c r="F304" i="3"/>
  <c r="G304" i="3"/>
  <c r="G516" i="3"/>
  <c r="G301" i="3"/>
  <c r="M304" i="3"/>
  <c r="M516" i="3"/>
  <c r="M301" i="3"/>
  <c r="N304" i="3"/>
  <c r="N516" i="3"/>
  <c r="N269" i="3" l="1"/>
  <c r="M269" i="3"/>
  <c r="E269" i="3"/>
  <c r="F269" i="3"/>
  <c r="G269" i="3"/>
  <c r="N193" i="3"/>
  <c r="M193" i="3"/>
  <c r="E193" i="3"/>
  <c r="F193" i="3"/>
  <c r="G193" i="3"/>
  <c r="N248" i="3"/>
  <c r="M248" i="3"/>
  <c r="E248" i="3"/>
  <c r="F248" i="3"/>
  <c r="G248" i="3"/>
  <c r="E357" i="3" l="1"/>
  <c r="F357" i="3"/>
  <c r="G357" i="3"/>
  <c r="M357" i="3"/>
  <c r="N357" i="3"/>
  <c r="E210" i="3"/>
  <c r="F210" i="3"/>
  <c r="G210" i="3"/>
  <c r="N210" i="3"/>
  <c r="E230" i="3"/>
  <c r="F230" i="3"/>
  <c r="G230" i="3"/>
  <c r="M230" i="3"/>
  <c r="N230" i="3"/>
  <c r="E163" i="3"/>
  <c r="F163" i="3"/>
  <c r="G163" i="3"/>
  <c r="M163" i="3"/>
  <c r="N163" i="3"/>
  <c r="E372" i="3"/>
  <c r="F372" i="3"/>
  <c r="G372" i="3"/>
  <c r="M372" i="3"/>
  <c r="N372" i="3"/>
  <c r="E286" i="3"/>
  <c r="E16" i="3"/>
  <c r="F286" i="3"/>
  <c r="F16" i="3"/>
  <c r="G286" i="3"/>
  <c r="G16" i="3"/>
  <c r="M286" i="3"/>
  <c r="N286" i="3"/>
  <c r="E337" i="3"/>
  <c r="F337" i="3"/>
  <c r="G337" i="3"/>
  <c r="M337" i="3"/>
  <c r="N337" i="3"/>
  <c r="E151" i="3"/>
  <c r="F151" i="3"/>
  <c r="G151" i="3"/>
  <c r="M151" i="3"/>
  <c r="N151" i="3"/>
  <c r="E508" i="3"/>
  <c r="F508" i="3"/>
  <c r="G508" i="3"/>
  <c r="M508" i="3"/>
  <c r="N508" i="3"/>
  <c r="E113" i="3"/>
  <c r="F113" i="3"/>
  <c r="G113" i="3"/>
  <c r="N113" i="3"/>
  <c r="E76" i="3"/>
  <c r="F76" i="3"/>
  <c r="G76" i="3"/>
  <c r="N76" i="3"/>
  <c r="E127" i="3"/>
  <c r="F127" i="3"/>
  <c r="G127" i="3"/>
  <c r="N127" i="3"/>
  <c r="E513" i="3"/>
  <c r="F513" i="3"/>
  <c r="G513" i="3"/>
  <c r="M513" i="3"/>
  <c r="N513" i="3"/>
  <c r="E398" i="3"/>
  <c r="F398" i="3"/>
  <c r="G398" i="3"/>
  <c r="N398" i="3"/>
  <c r="E120" i="3"/>
  <c r="F120" i="3"/>
  <c r="G120" i="3"/>
  <c r="N120" i="3"/>
  <c r="E266" i="3"/>
  <c r="F266" i="3"/>
  <c r="G266" i="3"/>
  <c r="M266" i="3"/>
  <c r="N266" i="3"/>
  <c r="E234" i="3"/>
  <c r="F234" i="3"/>
  <c r="G234" i="3"/>
  <c r="M234" i="3"/>
  <c r="N234" i="3"/>
  <c r="E189" i="3"/>
  <c r="F189" i="3"/>
  <c r="G189" i="3"/>
  <c r="N189" i="3"/>
  <c r="E225" i="3"/>
  <c r="F225" i="3"/>
  <c r="G225" i="3"/>
  <c r="M225" i="3"/>
  <c r="N225" i="3"/>
  <c r="E293" i="3"/>
  <c r="F293" i="3"/>
  <c r="G293" i="3"/>
  <c r="M293" i="3"/>
  <c r="N293" i="3"/>
  <c r="E403" i="3"/>
  <c r="F403" i="3"/>
  <c r="G403" i="3"/>
  <c r="M403" i="3"/>
  <c r="N403" i="3"/>
  <c r="E219" i="3"/>
  <c r="F219" i="3"/>
  <c r="G219" i="3"/>
  <c r="M219" i="3"/>
  <c r="N219" i="3"/>
  <c r="E174" i="3"/>
  <c r="F174" i="3"/>
  <c r="G174" i="3"/>
  <c r="N174" i="3"/>
  <c r="E117" i="3"/>
  <c r="F117" i="3"/>
  <c r="G117" i="3"/>
  <c r="N117" i="3"/>
  <c r="E531" i="3" l="1"/>
  <c r="F531" i="3"/>
  <c r="G531" i="3"/>
  <c r="M531" i="3"/>
  <c r="N531" i="3"/>
  <c r="E196" i="3" l="1"/>
  <c r="E374" i="3"/>
  <c r="E419" i="3"/>
  <c r="F196" i="3"/>
  <c r="F374" i="3"/>
  <c r="F419" i="3"/>
  <c r="G196" i="3"/>
  <c r="G374" i="3"/>
  <c r="G419" i="3"/>
  <c r="M462" i="3"/>
  <c r="N462" i="3"/>
  <c r="M196" i="3"/>
  <c r="M374" i="3"/>
  <c r="N374" i="3"/>
  <c r="M419" i="3"/>
  <c r="N419" i="3"/>
  <c r="E462" i="3"/>
  <c r="F462" i="3"/>
  <c r="G462" i="3"/>
  <c r="N276" i="3" l="1"/>
  <c r="N26" i="3"/>
  <c r="N413" i="3"/>
  <c r="N150" i="3"/>
  <c r="N414" i="3"/>
  <c r="N306" i="3"/>
  <c r="N465" i="3"/>
  <c r="N93" i="3"/>
  <c r="N155" i="3"/>
  <c r="N209" i="3"/>
  <c r="N185" i="3"/>
  <c r="N320" i="3"/>
  <c r="N211" i="3"/>
  <c r="N29" i="3"/>
  <c r="N137" i="3"/>
  <c r="N471" i="3"/>
  <c r="N351" i="3"/>
  <c r="N224" i="3"/>
  <c r="N339" i="3"/>
  <c r="N217" i="3"/>
  <c r="N375" i="3"/>
  <c r="N326" i="3"/>
  <c r="N95" i="3"/>
  <c r="N146" i="3"/>
  <c r="N77" i="3"/>
  <c r="N59" i="3"/>
  <c r="N105" i="3"/>
  <c r="N536" i="3"/>
  <c r="N241" i="3"/>
  <c r="N91" i="3"/>
  <c r="N294" i="3"/>
  <c r="N397" i="3"/>
  <c r="N90" i="3"/>
  <c r="N427" i="3"/>
  <c r="N69" i="3"/>
  <c r="N99" i="3"/>
  <c r="N392" i="3"/>
  <c r="N139" i="3"/>
  <c r="N343" i="3"/>
  <c r="N319" i="3"/>
  <c r="N63" i="3"/>
  <c r="N341" i="3"/>
  <c r="N79" i="3"/>
  <c r="N329" i="3"/>
  <c r="N278" i="3"/>
  <c r="N347" i="3"/>
  <c r="N92" i="3"/>
  <c r="N187" i="3"/>
  <c r="N472" i="3"/>
  <c r="N458" i="3"/>
  <c r="N243" i="3"/>
  <c r="N523" i="3"/>
  <c r="N382" i="3"/>
  <c r="N170" i="3"/>
  <c r="N302" i="3"/>
  <c r="N44" i="3"/>
  <c r="N418" i="3"/>
  <c r="N388" i="3"/>
  <c r="N78" i="3"/>
  <c r="N20" i="3"/>
  <c r="N394" i="3"/>
  <c r="N438" i="3"/>
  <c r="N344" i="3"/>
  <c r="N361" i="3"/>
  <c r="N115" i="3"/>
  <c r="N125" i="3"/>
  <c r="N80" i="3"/>
  <c r="N299" i="3"/>
  <c r="N429" i="3"/>
  <c r="N268" i="3"/>
  <c r="N354" i="3"/>
  <c r="N239" i="3"/>
  <c r="N456" i="3"/>
  <c r="N94" i="3"/>
  <c r="N267" i="3"/>
  <c r="N52" i="3"/>
  <c r="N36" i="3"/>
  <c r="N461" i="3"/>
  <c r="N237" i="3"/>
  <c r="N153" i="3"/>
  <c r="N272" i="3"/>
  <c r="N112" i="3"/>
  <c r="N470" i="3"/>
  <c r="N169" i="3"/>
  <c r="N126" i="3"/>
  <c r="N292" i="3"/>
  <c r="N186" i="3"/>
  <c r="N61" i="3"/>
  <c r="N62" i="3"/>
  <c r="N104" i="3"/>
  <c r="N184" i="3"/>
  <c r="N345" i="3"/>
  <c r="N215" i="3"/>
  <c r="N121" i="3"/>
  <c r="N396" i="3"/>
  <c r="N340" i="3"/>
  <c r="N305" i="3"/>
  <c r="N31" i="3"/>
  <c r="N140" i="3"/>
  <c r="N307" i="3"/>
  <c r="N227" i="3"/>
  <c r="N412" i="3"/>
  <c r="N303" i="3"/>
  <c r="N72" i="3"/>
  <c r="N314" i="3"/>
  <c r="N136" i="3"/>
  <c r="N81" i="3"/>
  <c r="N182" i="3"/>
  <c r="N214" i="3"/>
  <c r="N323" i="3"/>
  <c r="N469" i="3"/>
  <c r="N228" i="3"/>
  <c r="N114" i="3"/>
  <c r="N171" i="3"/>
  <c r="N226" i="3"/>
  <c r="N204" i="3"/>
  <c r="N252" i="3"/>
  <c r="N97" i="3"/>
  <c r="N504" i="3"/>
  <c r="N143" i="3"/>
  <c r="N86" i="3"/>
  <c r="N60" i="3"/>
  <c r="N71" i="3"/>
  <c r="N50" i="3"/>
  <c r="N395" i="3"/>
  <c r="N33" i="3"/>
  <c r="N463" i="3"/>
  <c r="N166" i="3"/>
  <c r="N68" i="3"/>
  <c r="N232" i="3"/>
  <c r="N116" i="3"/>
  <c r="N290" i="3"/>
  <c r="N448" i="3"/>
  <c r="N313" i="3"/>
  <c r="N130" i="3"/>
  <c r="N331" i="3"/>
  <c r="N455" i="3"/>
  <c r="N152" i="3"/>
  <c r="N530" i="3"/>
  <c r="N175" i="3"/>
  <c r="N275" i="3"/>
  <c r="N443" i="3"/>
  <c r="N118" i="3"/>
  <c r="N88" i="3"/>
  <c r="N525" i="3"/>
  <c r="N133" i="3"/>
  <c r="N87" i="3"/>
  <c r="N289" i="3"/>
  <c r="N167" i="3"/>
  <c r="N425" i="3"/>
  <c r="N96" i="3"/>
  <c r="N473" i="3"/>
  <c r="N509" i="3"/>
  <c r="N359" i="3"/>
  <c r="N159" i="3"/>
  <c r="N58" i="3"/>
  <c r="N208" i="3"/>
  <c r="N65" i="3"/>
  <c r="N154" i="3"/>
  <c r="N110" i="3"/>
  <c r="N370" i="3"/>
  <c r="N218" i="3"/>
  <c r="N148" i="3"/>
  <c r="N467" i="3"/>
  <c r="N161" i="3"/>
  <c r="N176" i="3"/>
  <c r="N402" i="3"/>
  <c r="N203" i="3"/>
  <c r="E236" i="3"/>
  <c r="F236" i="3"/>
  <c r="G236" i="3"/>
  <c r="M236" i="3"/>
  <c r="E366" i="3"/>
  <c r="F366" i="3"/>
  <c r="G366" i="3"/>
  <c r="M366" i="3"/>
  <c r="E332" i="3"/>
  <c r="F332" i="3"/>
  <c r="G332" i="3"/>
  <c r="M332" i="3"/>
  <c r="E480" i="3"/>
  <c r="F480" i="3"/>
  <c r="G480" i="3"/>
  <c r="M480" i="3"/>
  <c r="E449" i="3"/>
  <c r="F449" i="3"/>
  <c r="G449" i="3"/>
  <c r="M449" i="3"/>
  <c r="E144" i="3"/>
  <c r="F144" i="3"/>
  <c r="G144" i="3"/>
  <c r="M144" i="3"/>
  <c r="E296" i="3"/>
  <c r="F296" i="3"/>
  <c r="G296" i="3"/>
  <c r="M296" i="3"/>
  <c r="E177" i="3"/>
  <c r="F177" i="3"/>
  <c r="G177" i="3"/>
  <c r="E322" i="3"/>
  <c r="F322" i="3"/>
  <c r="G322" i="3"/>
  <c r="M322" i="3"/>
  <c r="E284" i="3"/>
  <c r="F284" i="3"/>
  <c r="G284" i="3"/>
  <c r="E282" i="3"/>
  <c r="F282" i="3"/>
  <c r="G282" i="3"/>
  <c r="M282" i="3"/>
  <c r="E272" i="3" l="1"/>
  <c r="F272" i="3"/>
  <c r="G272" i="3"/>
  <c r="E456" i="3"/>
  <c r="F456" i="3"/>
  <c r="G456" i="3"/>
  <c r="E458" i="3"/>
  <c r="F458" i="3"/>
  <c r="G458" i="3"/>
  <c r="E379" i="3"/>
  <c r="F379" i="3"/>
  <c r="G379" i="3"/>
  <c r="G143" i="3" l="1"/>
  <c r="G29" i="3"/>
  <c r="G20" i="3"/>
  <c r="G10" i="3"/>
  <c r="G8" i="3"/>
  <c r="G14" i="3"/>
  <c r="G22" i="3"/>
  <c r="G5" i="3"/>
  <c r="G65" i="3"/>
  <c r="G26" i="3"/>
  <c r="G12" i="3"/>
  <c r="G52" i="3"/>
  <c r="G24" i="3"/>
  <c r="G36" i="3"/>
  <c r="G77" i="3"/>
  <c r="G46" i="3"/>
  <c r="G33" i="3"/>
  <c r="G13" i="3"/>
  <c r="G44" i="3"/>
  <c r="G17" i="3"/>
  <c r="G7" i="3"/>
  <c r="G23" i="3"/>
  <c r="G15" i="3"/>
  <c r="G27" i="3"/>
  <c r="G6" i="3"/>
  <c r="G11" i="3"/>
  <c r="G122" i="3"/>
  <c r="G68" i="3"/>
  <c r="G38" i="3"/>
  <c r="G25" i="3"/>
  <c r="G72" i="3"/>
  <c r="G32" i="3"/>
  <c r="G175" i="3"/>
  <c r="G59" i="3"/>
  <c r="G19" i="3"/>
  <c r="G73" i="3"/>
  <c r="G105" i="3"/>
  <c r="G34" i="3"/>
  <c r="G116" i="3"/>
  <c r="G21" i="3"/>
  <c r="G82" i="3"/>
  <c r="G67" i="3"/>
  <c r="G95" i="3"/>
  <c r="G58" i="3"/>
  <c r="G292" i="3"/>
  <c r="G81" i="3"/>
  <c r="G100" i="3"/>
  <c r="G361" i="3"/>
  <c r="G31" i="3"/>
  <c r="G39" i="3"/>
  <c r="G87" i="3"/>
  <c r="G92" i="3"/>
  <c r="G56" i="3"/>
  <c r="G50" i="3"/>
  <c r="G18" i="3"/>
  <c r="G108" i="3"/>
  <c r="G78" i="3"/>
  <c r="G96" i="3"/>
  <c r="G80" i="3"/>
  <c r="G69" i="3"/>
  <c r="G106" i="3"/>
  <c r="G51" i="3"/>
  <c r="G62" i="3"/>
  <c r="G102" i="3"/>
  <c r="G75" i="3"/>
  <c r="G60" i="3"/>
  <c r="G150" i="3"/>
  <c r="G115" i="3"/>
  <c r="G114" i="3"/>
  <c r="G241" i="3"/>
  <c r="G90" i="3"/>
  <c r="G146" i="3"/>
  <c r="G317" i="3"/>
  <c r="G306" i="3"/>
  <c r="G66" i="3"/>
  <c r="G88" i="3"/>
  <c r="G154" i="3"/>
  <c r="G329" i="3"/>
  <c r="G107" i="3"/>
  <c r="G153" i="3"/>
  <c r="G99" i="3"/>
  <c r="G129" i="3"/>
  <c r="G79" i="3"/>
  <c r="G97" i="3"/>
  <c r="G61" i="3"/>
  <c r="G160" i="3"/>
  <c r="G63" i="3"/>
  <c r="G37" i="3"/>
  <c r="G345" i="3"/>
  <c r="G86" i="3"/>
  <c r="G307" i="3"/>
  <c r="G394" i="3"/>
  <c r="G137" i="3"/>
  <c r="G139" i="3"/>
  <c r="G84" i="3"/>
  <c r="G208" i="3"/>
  <c r="G305" i="3"/>
  <c r="G278" i="3"/>
  <c r="G118" i="3"/>
  <c r="G83" i="3"/>
  <c r="G28" i="3"/>
  <c r="G166" i="3"/>
  <c r="G48" i="3"/>
  <c r="G126" i="3"/>
  <c r="G204" i="3"/>
  <c r="G71" i="3"/>
  <c r="G124" i="3"/>
  <c r="G152" i="3"/>
  <c r="G30" i="3"/>
  <c r="G302" i="3"/>
  <c r="G112" i="3"/>
  <c r="G268" i="3"/>
  <c r="G133" i="3"/>
  <c r="G161" i="3"/>
  <c r="G347" i="3"/>
  <c r="G45" i="3"/>
  <c r="G57" i="3"/>
  <c r="G319" i="3"/>
  <c r="G136" i="3"/>
  <c r="G375" i="3"/>
  <c r="G35" i="3"/>
  <c r="G184" i="3"/>
  <c r="G443" i="3"/>
  <c r="G119" i="3"/>
  <c r="G169" i="3"/>
  <c r="G218" i="3"/>
  <c r="G182" i="3"/>
  <c r="G55" i="3"/>
  <c r="G185" i="3"/>
  <c r="G303" i="3"/>
  <c r="G289" i="3"/>
  <c r="G159" i="3"/>
  <c r="G418" i="3"/>
  <c r="G427" i="3"/>
  <c r="G388" i="3"/>
  <c r="G354" i="3"/>
  <c r="G121" i="3"/>
  <c r="G132" i="3"/>
  <c r="G91" i="3"/>
  <c r="G323" i="3"/>
  <c r="G130" i="3"/>
  <c r="G370" i="3"/>
  <c r="G104" i="3"/>
  <c r="G455" i="3"/>
  <c r="G85" i="3"/>
  <c r="G149" i="3"/>
  <c r="G125" i="3"/>
  <c r="G339" i="3"/>
  <c r="G148" i="3"/>
  <c r="G228" i="3"/>
  <c r="G176" i="3"/>
  <c r="G382" i="3"/>
  <c r="G142" i="3"/>
  <c r="G344" i="3"/>
  <c r="G340" i="3"/>
  <c r="G140" i="3"/>
  <c r="G351" i="3"/>
  <c r="G221" i="3"/>
  <c r="G110" i="3"/>
  <c r="G187" i="3"/>
  <c r="G128" i="3"/>
  <c r="G224" i="3"/>
  <c r="G341" i="3"/>
  <c r="G276" i="3"/>
  <c r="G111" i="3"/>
  <c r="G255" i="3"/>
  <c r="G412" i="3"/>
  <c r="G172" i="3"/>
  <c r="G364" i="3"/>
  <c r="G217" i="3"/>
  <c r="G181" i="3"/>
  <c r="G170" i="3"/>
  <c r="G186" i="3"/>
  <c r="G237" i="3"/>
  <c r="G134" i="3"/>
  <c r="G167" i="3"/>
  <c r="G54" i="3"/>
  <c r="G209" i="3"/>
  <c r="G214" i="3"/>
  <c r="G98" i="3"/>
  <c r="G239" i="3"/>
  <c r="G233" i="3"/>
  <c r="G275" i="3"/>
  <c r="G180" i="3"/>
  <c r="G267" i="3"/>
  <c r="G215" i="3"/>
  <c r="G469" i="3"/>
  <c r="G258" i="3"/>
  <c r="G425" i="3"/>
  <c r="G470" i="3"/>
  <c r="G155" i="3"/>
  <c r="G158" i="3"/>
  <c r="G156" i="3"/>
  <c r="G530" i="3"/>
  <c r="G41" i="3"/>
  <c r="G308" i="3"/>
  <c r="G313" i="3"/>
  <c r="G343" i="3"/>
  <c r="G471" i="3"/>
  <c r="G525" i="3"/>
  <c r="G504" i="3"/>
  <c r="G211" i="3"/>
  <c r="G165" i="3"/>
  <c r="G227" i="3"/>
  <c r="G178" i="3"/>
  <c r="G53" i="3"/>
  <c r="G93" i="3"/>
  <c r="G9" i="3"/>
  <c r="G232" i="3"/>
  <c r="G331" i="3"/>
  <c r="G414" i="3"/>
  <c r="G263" i="3"/>
  <c r="G294" i="3"/>
  <c r="G252" i="3"/>
  <c r="G290" i="3"/>
  <c r="G463" i="3"/>
  <c r="G438" i="3"/>
  <c r="G203" i="3"/>
  <c r="G171" i="3"/>
  <c r="G270" i="3"/>
  <c r="G299" i="3"/>
  <c r="G413" i="3"/>
  <c r="G395" i="3"/>
  <c r="G326" i="3"/>
  <c r="G467" i="3"/>
  <c r="G320" i="3"/>
  <c r="G355" i="3"/>
  <c r="G191" i="3"/>
  <c r="G429" i="3"/>
  <c r="G524" i="3"/>
  <c r="G243" i="3"/>
  <c r="G465" i="3"/>
  <c r="G359" i="3"/>
  <c r="G536" i="3"/>
  <c r="G473" i="3"/>
  <c r="G392" i="3"/>
  <c r="G461" i="3"/>
  <c r="G396" i="3"/>
  <c r="G94" i="3"/>
  <c r="G507" i="3"/>
  <c r="G257" i="3"/>
  <c r="G523" i="3"/>
  <c r="G472" i="3"/>
  <c r="G454" i="3"/>
  <c r="G448" i="3"/>
  <c r="G314" i="3"/>
  <c r="G200" i="3"/>
  <c r="G509" i="3"/>
  <c r="G226" i="3"/>
  <c r="G334" i="3"/>
  <c r="G173" i="3"/>
  <c r="G402" i="3"/>
  <c r="G397" i="3"/>
  <c r="G265" i="3"/>
  <c r="F143" i="3"/>
  <c r="F29" i="3"/>
  <c r="F20" i="3"/>
  <c r="F10" i="3"/>
  <c r="F8" i="3"/>
  <c r="F14" i="3"/>
  <c r="F22" i="3"/>
  <c r="F5" i="3"/>
  <c r="F65" i="3"/>
  <c r="F26" i="3"/>
  <c r="F12" i="3"/>
  <c r="F52" i="3"/>
  <c r="F24" i="3"/>
  <c r="F36" i="3"/>
  <c r="F77" i="3"/>
  <c r="F46" i="3"/>
  <c r="F33" i="3"/>
  <c r="F13" i="3"/>
  <c r="F44" i="3"/>
  <c r="F17" i="3"/>
  <c r="F7" i="3"/>
  <c r="F23" i="3"/>
  <c r="F15" i="3"/>
  <c r="F27" i="3"/>
  <c r="F11" i="3"/>
  <c r="F122" i="3"/>
  <c r="F68" i="3"/>
  <c r="F38" i="3"/>
  <c r="F25" i="3"/>
  <c r="F72" i="3"/>
  <c r="F32" i="3"/>
  <c r="F175" i="3"/>
  <c r="F59" i="3"/>
  <c r="F19" i="3"/>
  <c r="F73" i="3"/>
  <c r="F105" i="3"/>
  <c r="F34" i="3"/>
  <c r="F116" i="3"/>
  <c r="F21" i="3"/>
  <c r="F82" i="3"/>
  <c r="F67" i="3"/>
  <c r="F95" i="3"/>
  <c r="F58" i="3"/>
  <c r="F292" i="3"/>
  <c r="F81" i="3"/>
  <c r="F100" i="3"/>
  <c r="F361" i="3"/>
  <c r="F31" i="3"/>
  <c r="F39" i="3"/>
  <c r="F87" i="3"/>
  <c r="F92" i="3"/>
  <c r="F56" i="3"/>
  <c r="F50" i="3"/>
  <c r="F18" i="3"/>
  <c r="F108" i="3"/>
  <c r="F78" i="3"/>
  <c r="F96" i="3"/>
  <c r="F80" i="3"/>
  <c r="F69" i="3"/>
  <c r="F106" i="3"/>
  <c r="F51" i="3"/>
  <c r="F62" i="3"/>
  <c r="F102" i="3"/>
  <c r="F75" i="3"/>
  <c r="F60" i="3"/>
  <c r="F150" i="3"/>
  <c r="F115" i="3"/>
  <c r="F114" i="3"/>
  <c r="F241" i="3"/>
  <c r="F90" i="3"/>
  <c r="F146" i="3"/>
  <c r="F317" i="3"/>
  <c r="F306" i="3"/>
  <c r="F66" i="3"/>
  <c r="F88" i="3"/>
  <c r="F154" i="3"/>
  <c r="F329" i="3"/>
  <c r="F107" i="3"/>
  <c r="F153" i="3"/>
  <c r="F99" i="3"/>
  <c r="F129" i="3"/>
  <c r="F79" i="3"/>
  <c r="F97" i="3"/>
  <c r="F61" i="3"/>
  <c r="F160" i="3"/>
  <c r="F63" i="3"/>
  <c r="F37" i="3"/>
  <c r="F345" i="3"/>
  <c r="F86" i="3"/>
  <c r="F307" i="3"/>
  <c r="F394" i="3"/>
  <c r="F137" i="3"/>
  <c r="F139" i="3"/>
  <c r="F84" i="3"/>
  <c r="F208" i="3"/>
  <c r="F305" i="3"/>
  <c r="F278" i="3"/>
  <c r="F118" i="3"/>
  <c r="F83" i="3"/>
  <c r="F28" i="3"/>
  <c r="F166" i="3"/>
  <c r="F48" i="3"/>
  <c r="F126" i="3"/>
  <c r="F204" i="3"/>
  <c r="F71" i="3"/>
  <c r="F124" i="3"/>
  <c r="F152" i="3"/>
  <c r="F30" i="3"/>
  <c r="F302" i="3"/>
  <c r="F112" i="3"/>
  <c r="F268" i="3"/>
  <c r="F133" i="3"/>
  <c r="F161" i="3"/>
  <c r="F347" i="3"/>
  <c r="F45" i="3"/>
  <c r="F57" i="3"/>
  <c r="F319" i="3"/>
  <c r="F136" i="3"/>
  <c r="F375" i="3"/>
  <c r="F35" i="3"/>
  <c r="F184" i="3"/>
  <c r="F443" i="3"/>
  <c r="F119" i="3"/>
  <c r="F169" i="3"/>
  <c r="F218" i="3"/>
  <c r="F182" i="3"/>
  <c r="F55" i="3"/>
  <c r="F185" i="3"/>
  <c r="F303" i="3"/>
  <c r="F289" i="3"/>
  <c r="F159" i="3"/>
  <c r="F418" i="3"/>
  <c r="F427" i="3"/>
  <c r="F388" i="3"/>
  <c r="F354" i="3"/>
  <c r="F121" i="3"/>
  <c r="F132" i="3"/>
  <c r="F91" i="3"/>
  <c r="F323" i="3"/>
  <c r="F130" i="3"/>
  <c r="F370" i="3"/>
  <c r="F104" i="3"/>
  <c r="F455" i="3"/>
  <c r="F85" i="3"/>
  <c r="F149" i="3"/>
  <c r="F125" i="3"/>
  <c r="F339" i="3"/>
  <c r="F148" i="3"/>
  <c r="F228" i="3"/>
  <c r="F176" i="3"/>
  <c r="F382" i="3"/>
  <c r="F142" i="3"/>
  <c r="F344" i="3"/>
  <c r="F340" i="3"/>
  <c r="F140" i="3"/>
  <c r="F351" i="3"/>
  <c r="F221" i="3"/>
  <c r="F110" i="3"/>
  <c r="F187" i="3"/>
  <c r="F128" i="3"/>
  <c r="F224" i="3"/>
  <c r="F341" i="3"/>
  <c r="F276" i="3"/>
  <c r="F111" i="3"/>
  <c r="F255" i="3"/>
  <c r="F412" i="3"/>
  <c r="F172" i="3"/>
  <c r="F364" i="3"/>
  <c r="F217" i="3"/>
  <c r="F181" i="3"/>
  <c r="F170" i="3"/>
  <c r="F186" i="3"/>
  <c r="F237" i="3"/>
  <c r="F134" i="3"/>
  <c r="F167" i="3"/>
  <c r="F54" i="3"/>
  <c r="F209" i="3"/>
  <c r="F214" i="3"/>
  <c r="F98" i="3"/>
  <c r="F239" i="3"/>
  <c r="F233" i="3"/>
  <c r="F275" i="3"/>
  <c r="F180" i="3"/>
  <c r="F267" i="3"/>
  <c r="F215" i="3"/>
  <c r="F469" i="3"/>
  <c r="F258" i="3"/>
  <c r="F425" i="3"/>
  <c r="F470" i="3"/>
  <c r="F155" i="3"/>
  <c r="F158" i="3"/>
  <c r="F156" i="3"/>
  <c r="F530" i="3"/>
  <c r="F41" i="3"/>
  <c r="F308" i="3"/>
  <c r="F313" i="3"/>
  <c r="F343" i="3"/>
  <c r="F471" i="3"/>
  <c r="F525" i="3"/>
  <c r="F504" i="3"/>
  <c r="F211" i="3"/>
  <c r="F165" i="3"/>
  <c r="F227" i="3"/>
  <c r="F178" i="3"/>
  <c r="F53" i="3"/>
  <c r="F93" i="3"/>
  <c r="F9" i="3"/>
  <c r="F232" i="3"/>
  <c r="F331" i="3"/>
  <c r="F414" i="3"/>
  <c r="F263" i="3"/>
  <c r="F294" i="3"/>
  <c r="F252" i="3"/>
  <c r="F290" i="3"/>
  <c r="F463" i="3"/>
  <c r="F438" i="3"/>
  <c r="F203" i="3"/>
  <c r="F171" i="3"/>
  <c r="F270" i="3"/>
  <c r="F299" i="3"/>
  <c r="F413" i="3"/>
  <c r="F395" i="3"/>
  <c r="F326" i="3"/>
  <c r="F467" i="3"/>
  <c r="F320" i="3"/>
  <c r="F355" i="3"/>
  <c r="F191" i="3"/>
  <c r="F429" i="3"/>
  <c r="F524" i="3"/>
  <c r="F243" i="3"/>
  <c r="F465" i="3"/>
  <c r="F359" i="3"/>
  <c r="F536" i="3"/>
  <c r="F473" i="3"/>
  <c r="F392" i="3"/>
  <c r="F461" i="3"/>
  <c r="F396" i="3"/>
  <c r="F94" i="3"/>
  <c r="F507" i="3"/>
  <c r="F257" i="3"/>
  <c r="F523" i="3"/>
  <c r="F472" i="3"/>
  <c r="F454" i="3"/>
  <c r="F448" i="3"/>
  <c r="F314" i="3"/>
  <c r="F200" i="3"/>
  <c r="F509" i="3"/>
  <c r="F226" i="3"/>
  <c r="F334" i="3"/>
  <c r="F173" i="3"/>
  <c r="F397" i="3"/>
  <c r="E143" i="3"/>
  <c r="E29" i="3"/>
  <c r="E20" i="3"/>
  <c r="E10" i="3"/>
  <c r="E8" i="3"/>
  <c r="E14" i="3"/>
  <c r="E22" i="3"/>
  <c r="E5" i="3"/>
  <c r="E65" i="3"/>
  <c r="E26" i="3"/>
  <c r="E12" i="3"/>
  <c r="E52" i="3"/>
  <c r="E24" i="3"/>
  <c r="E36" i="3"/>
  <c r="E77" i="3"/>
  <c r="E46" i="3"/>
  <c r="E33" i="3"/>
  <c r="E13" i="3"/>
  <c r="E44" i="3"/>
  <c r="E17" i="3"/>
  <c r="E7" i="3"/>
  <c r="E23" i="3"/>
  <c r="E15" i="3"/>
  <c r="E27" i="3"/>
  <c r="E6" i="3"/>
  <c r="E11" i="3"/>
  <c r="E122" i="3"/>
  <c r="E68" i="3"/>
  <c r="E38" i="3"/>
  <c r="E25" i="3"/>
  <c r="E72" i="3"/>
  <c r="E32" i="3"/>
  <c r="E175" i="3"/>
  <c r="E59" i="3"/>
  <c r="E19" i="3"/>
  <c r="E73" i="3"/>
  <c r="E105" i="3"/>
  <c r="E34" i="3"/>
  <c r="E116" i="3"/>
  <c r="E21" i="3"/>
  <c r="E82" i="3"/>
  <c r="E67" i="3"/>
  <c r="E95" i="3"/>
  <c r="E58" i="3"/>
  <c r="E292" i="3"/>
  <c r="E81" i="3"/>
  <c r="E100" i="3"/>
  <c r="E361" i="3"/>
  <c r="E31" i="3"/>
  <c r="E39" i="3"/>
  <c r="E87" i="3"/>
  <c r="E92" i="3"/>
  <c r="E56" i="3"/>
  <c r="E50" i="3"/>
  <c r="E18" i="3"/>
  <c r="E108" i="3"/>
  <c r="E78" i="3"/>
  <c r="E96" i="3"/>
  <c r="E80" i="3"/>
  <c r="E69" i="3"/>
  <c r="E106" i="3"/>
  <c r="E51" i="3"/>
  <c r="E62" i="3"/>
  <c r="E102" i="3"/>
  <c r="E75" i="3"/>
  <c r="E60" i="3"/>
  <c r="E150" i="3"/>
  <c r="E115" i="3"/>
  <c r="E114" i="3"/>
  <c r="E241" i="3"/>
  <c r="E90" i="3"/>
  <c r="E146" i="3"/>
  <c r="E306" i="3"/>
  <c r="E66" i="3"/>
  <c r="E88" i="3"/>
  <c r="E154" i="3"/>
  <c r="E329" i="3"/>
  <c r="E107" i="3"/>
  <c r="E153" i="3"/>
  <c r="E99" i="3"/>
  <c r="E129" i="3"/>
  <c r="E79" i="3"/>
  <c r="E97" i="3"/>
  <c r="E61" i="3"/>
  <c r="E160" i="3"/>
  <c r="E63" i="3"/>
  <c r="E37" i="3"/>
  <c r="E345" i="3"/>
  <c r="E86" i="3"/>
  <c r="E307" i="3"/>
  <c r="E394" i="3"/>
  <c r="E137" i="3"/>
  <c r="E139" i="3"/>
  <c r="E84" i="3"/>
  <c r="E208" i="3"/>
  <c r="E305" i="3"/>
  <c r="E278" i="3"/>
  <c r="E118" i="3"/>
  <c r="E83" i="3"/>
  <c r="E28" i="3"/>
  <c r="E166" i="3"/>
  <c r="E48" i="3"/>
  <c r="E126" i="3"/>
  <c r="E204" i="3"/>
  <c r="E71" i="3"/>
  <c r="E124" i="3"/>
  <c r="E152" i="3"/>
  <c r="E30" i="3"/>
  <c r="E302" i="3"/>
  <c r="E112" i="3"/>
  <c r="E268" i="3"/>
  <c r="E133" i="3"/>
  <c r="E161" i="3"/>
  <c r="E347" i="3"/>
  <c r="E45" i="3"/>
  <c r="E57" i="3"/>
  <c r="E319" i="3"/>
  <c r="E136" i="3"/>
  <c r="E375" i="3"/>
  <c r="E35" i="3"/>
  <c r="E184" i="3"/>
  <c r="E443" i="3"/>
  <c r="E119" i="3"/>
  <c r="E169" i="3"/>
  <c r="E218" i="3"/>
  <c r="E182" i="3"/>
  <c r="E55" i="3"/>
  <c r="E185" i="3"/>
  <c r="E303" i="3"/>
  <c r="E289" i="3"/>
  <c r="E159" i="3"/>
  <c r="E418" i="3"/>
  <c r="E427" i="3"/>
  <c r="E388" i="3"/>
  <c r="E354" i="3"/>
  <c r="E121" i="3"/>
  <c r="E132" i="3"/>
  <c r="E91" i="3"/>
  <c r="E323" i="3"/>
  <c r="E130" i="3"/>
  <c r="E370" i="3"/>
  <c r="E104" i="3"/>
  <c r="E455" i="3"/>
  <c r="E85" i="3"/>
  <c r="E149" i="3"/>
  <c r="E125" i="3"/>
  <c r="E339" i="3"/>
  <c r="E148" i="3"/>
  <c r="E228" i="3"/>
  <c r="E176" i="3"/>
  <c r="E382" i="3"/>
  <c r="E142" i="3"/>
  <c r="E344" i="3"/>
  <c r="E340" i="3"/>
  <c r="E140" i="3"/>
  <c r="E351" i="3"/>
  <c r="E221" i="3"/>
  <c r="E110" i="3"/>
  <c r="E187" i="3"/>
  <c r="E128" i="3"/>
  <c r="E224" i="3"/>
  <c r="E341" i="3"/>
  <c r="E276" i="3"/>
  <c r="E111" i="3"/>
  <c r="E255" i="3"/>
  <c r="E412" i="3"/>
  <c r="E172" i="3"/>
  <c r="E364" i="3"/>
  <c r="E217" i="3"/>
  <c r="E181" i="3"/>
  <c r="E170" i="3"/>
  <c r="E186" i="3"/>
  <c r="E237" i="3"/>
  <c r="E134" i="3"/>
  <c r="E167" i="3"/>
  <c r="E54" i="3"/>
  <c r="E209" i="3"/>
  <c r="E214" i="3"/>
  <c r="E98" i="3"/>
  <c r="E239" i="3"/>
  <c r="E233" i="3"/>
  <c r="E275" i="3"/>
  <c r="E180" i="3"/>
  <c r="E267" i="3"/>
  <c r="E215" i="3"/>
  <c r="E469" i="3"/>
  <c r="E258" i="3"/>
  <c r="E425" i="3"/>
  <c r="E470" i="3"/>
  <c r="E155" i="3"/>
  <c r="E158" i="3"/>
  <c r="E156" i="3"/>
  <c r="E530" i="3"/>
  <c r="E41" i="3"/>
  <c r="E308" i="3"/>
  <c r="E313" i="3"/>
  <c r="E343" i="3"/>
  <c r="E471" i="3"/>
  <c r="E525" i="3"/>
  <c r="E504" i="3"/>
  <c r="E211" i="3"/>
  <c r="E165" i="3"/>
  <c r="E227" i="3"/>
  <c r="E178" i="3"/>
  <c r="E53" i="3"/>
  <c r="E93" i="3"/>
  <c r="E9" i="3"/>
  <c r="E232" i="3"/>
  <c r="E331" i="3"/>
  <c r="E414" i="3"/>
  <c r="E263" i="3"/>
  <c r="E294" i="3"/>
  <c r="E252" i="3"/>
  <c r="E290" i="3"/>
  <c r="E463" i="3"/>
  <c r="E438" i="3"/>
  <c r="E203" i="3"/>
  <c r="E171" i="3"/>
  <c r="E270" i="3"/>
  <c r="E299" i="3"/>
  <c r="E413" i="3"/>
  <c r="E395" i="3"/>
  <c r="E326" i="3"/>
  <c r="E467" i="3"/>
  <c r="E320" i="3"/>
  <c r="E355" i="3"/>
  <c r="E191" i="3"/>
  <c r="E429" i="3"/>
  <c r="E524" i="3"/>
  <c r="E243" i="3"/>
  <c r="E465" i="3"/>
  <c r="E359" i="3"/>
  <c r="E536" i="3"/>
  <c r="E473" i="3"/>
  <c r="E392" i="3"/>
  <c r="E461" i="3"/>
  <c r="E396" i="3"/>
  <c r="E94" i="3"/>
  <c r="E507" i="3"/>
  <c r="E257" i="3"/>
  <c r="E523" i="3"/>
  <c r="E472" i="3"/>
  <c r="E454" i="3"/>
  <c r="E448" i="3"/>
  <c r="E314" i="3"/>
  <c r="E200" i="3"/>
  <c r="E509" i="3"/>
  <c r="E226" i="3"/>
  <c r="E334" i="3"/>
  <c r="E173" i="3"/>
  <c r="E402" i="3"/>
  <c r="E397" i="3"/>
  <c r="E265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AA6" i="19" s="1"/>
  <c r="X1" i="19"/>
  <c r="V1" i="19"/>
  <c r="T1" i="19"/>
  <c r="R1" i="19"/>
  <c r="P1" i="19"/>
  <c r="N1" i="19"/>
  <c r="L1" i="19"/>
  <c r="J1" i="19"/>
  <c r="H1" i="19"/>
  <c r="F1" i="19"/>
  <c r="W6" i="19" l="1"/>
  <c r="W581" i="19"/>
  <c r="W375" i="19"/>
  <c r="W408" i="19"/>
  <c r="U11" i="3" s="1"/>
  <c r="W345" i="19"/>
  <c r="W44" i="19"/>
  <c r="W97" i="19"/>
  <c r="W209" i="19"/>
  <c r="U17" i="3" s="1"/>
  <c r="W94" i="19"/>
  <c r="W577" i="19"/>
  <c r="W239" i="19"/>
  <c r="W208" i="19"/>
  <c r="U141" i="3" s="1"/>
  <c r="W523" i="19"/>
  <c r="W481" i="19"/>
  <c r="W397" i="19"/>
  <c r="W479" i="19"/>
  <c r="U85" i="3" s="1"/>
  <c r="W95" i="19"/>
  <c r="W340" i="19"/>
  <c r="W257" i="19"/>
  <c r="W629" i="19"/>
  <c r="U168" i="3" s="1"/>
  <c r="W202" i="19"/>
  <c r="W464" i="19"/>
  <c r="U476" i="3" s="1"/>
  <c r="W342" i="19"/>
  <c r="W90" i="19"/>
  <c r="U180" i="3" s="1"/>
  <c r="W88" i="19"/>
  <c r="W92" i="19"/>
  <c r="W353" i="19"/>
  <c r="W290" i="19"/>
  <c r="U7" i="3" s="1"/>
  <c r="W533" i="19"/>
  <c r="W101" i="19"/>
  <c r="W650" i="19"/>
  <c r="W306" i="19"/>
  <c r="U64" i="3" s="1"/>
  <c r="W349" i="19"/>
  <c r="W31" i="19"/>
  <c r="U511" i="3" s="1"/>
  <c r="W695" i="19"/>
  <c r="W333" i="19"/>
  <c r="U28" i="3" s="1"/>
  <c r="W242" i="19"/>
  <c r="W319" i="19"/>
  <c r="W23" i="19"/>
  <c r="W612" i="19"/>
  <c r="U30" i="3" s="1"/>
  <c r="W168" i="19"/>
  <c r="W338" i="19"/>
  <c r="U131" i="3" s="1"/>
  <c r="W495" i="19"/>
  <c r="U201" i="3" s="1"/>
  <c r="W648" i="19"/>
  <c r="U208" i="3" s="1"/>
  <c r="W199" i="19"/>
  <c r="W376" i="19"/>
  <c r="W626" i="19"/>
  <c r="W383" i="19"/>
  <c r="U15" i="3" s="1"/>
  <c r="W190" i="19"/>
  <c r="W235" i="19"/>
  <c r="W461" i="19"/>
  <c r="W339" i="19"/>
  <c r="U147" i="3" s="1"/>
  <c r="W474" i="19"/>
  <c r="W426" i="19"/>
  <c r="W531" i="19"/>
  <c r="U416" i="3" s="1"/>
  <c r="W307" i="19"/>
  <c r="U212" i="3" s="1"/>
  <c r="W179" i="19"/>
  <c r="W228" i="19"/>
  <c r="W286" i="19"/>
  <c r="W493" i="19"/>
  <c r="U262" i="3" s="1"/>
  <c r="W341" i="19"/>
  <c r="W39" i="19"/>
  <c r="U74" i="3" s="1"/>
  <c r="W32" i="19"/>
  <c r="W113" i="19"/>
  <c r="U38" i="3" s="1"/>
  <c r="W352" i="19"/>
  <c r="W379" i="19"/>
  <c r="U101" i="3" s="1"/>
  <c r="W256" i="19"/>
  <c r="W203" i="19"/>
  <c r="U66" i="3" s="1"/>
  <c r="W73" i="19"/>
  <c r="W50" i="19"/>
  <c r="W504" i="19"/>
  <c r="U70" i="3" s="1"/>
  <c r="W68" i="19"/>
  <c r="U29" i="3" s="1"/>
  <c r="W486" i="19"/>
  <c r="W596" i="19"/>
  <c r="W497" i="19"/>
  <c r="W494" i="19"/>
  <c r="U86" i="3" s="1"/>
  <c r="W506" i="19"/>
  <c r="W387" i="19"/>
  <c r="W223" i="19"/>
  <c r="W642" i="19"/>
  <c r="U178" i="3" s="1"/>
  <c r="W471" i="19"/>
  <c r="W580" i="19"/>
  <c r="W492" i="19"/>
  <c r="W116" i="19"/>
  <c r="U95" i="3" s="1"/>
  <c r="W145" i="19"/>
  <c r="W144" i="19"/>
  <c r="W216" i="19"/>
  <c r="W480" i="19"/>
  <c r="U128" i="3" s="1"/>
  <c r="W34" i="19"/>
  <c r="W313" i="19"/>
  <c r="W470" i="19"/>
  <c r="W456" i="19"/>
  <c r="U138" i="3" s="1"/>
  <c r="W516" i="19"/>
  <c r="U6" i="19"/>
  <c r="U318" i="19"/>
  <c r="T334" i="3" s="1"/>
  <c r="U497" i="19"/>
  <c r="T60" i="3" s="1"/>
  <c r="U227" i="19"/>
  <c r="T78" i="3" s="1"/>
  <c r="U472" i="19"/>
  <c r="T231" i="3" s="1"/>
  <c r="K231" i="3" s="1"/>
  <c r="U168" i="19"/>
  <c r="T63" i="3" s="1"/>
  <c r="U43" i="19"/>
  <c r="T109" i="3" s="1"/>
  <c r="U215" i="19"/>
  <c r="T46" i="3" s="1"/>
  <c r="U387" i="19"/>
  <c r="T51" i="3" s="1"/>
  <c r="U23" i="19"/>
  <c r="T150" i="3" s="1"/>
  <c r="U93" i="19"/>
  <c r="T199" i="3" s="1"/>
  <c r="U681" i="19"/>
  <c r="T148" i="3" s="1"/>
  <c r="U15" i="19"/>
  <c r="T26" i="3" s="1"/>
  <c r="U659" i="19"/>
  <c r="T287" i="3" s="1"/>
  <c r="K287" i="3" s="1"/>
  <c r="U645" i="19"/>
  <c r="T58" i="3" s="1"/>
  <c r="U108" i="19"/>
  <c r="T179" i="3" s="1"/>
  <c r="U383" i="19"/>
  <c r="U199" i="19"/>
  <c r="U456" i="19"/>
  <c r="T138" i="3" s="1"/>
  <c r="U286" i="19"/>
  <c r="T52" i="3" s="1"/>
  <c r="U322" i="19"/>
  <c r="T76" i="3" s="1"/>
  <c r="U697" i="19"/>
  <c r="T310" i="3" s="1"/>
  <c r="U97" i="19"/>
  <c r="U209" i="19"/>
  <c r="T17" i="3" s="1"/>
  <c r="U74" i="19"/>
  <c r="T352" i="3" s="1"/>
  <c r="K352" i="3" s="1"/>
  <c r="U584" i="19"/>
  <c r="T360" i="3" s="1"/>
  <c r="K360" i="3" s="1"/>
  <c r="U501" i="19"/>
  <c r="T369" i="3" s="1"/>
  <c r="K369" i="3" s="1"/>
  <c r="U70" i="19"/>
  <c r="T137" i="3" s="1"/>
  <c r="U666" i="19"/>
  <c r="T195" i="3" s="1"/>
  <c r="U109" i="19"/>
  <c r="T146" i="3" s="1"/>
  <c r="U306" i="19"/>
  <c r="T64" i="3" s="1"/>
  <c r="U271" i="19"/>
  <c r="T267" i="3" s="1"/>
  <c r="U602" i="19"/>
  <c r="T213" i="3" s="1"/>
  <c r="U368" i="19"/>
  <c r="T305" i="3" s="1"/>
  <c r="U626" i="19"/>
  <c r="T19" i="3" s="1"/>
  <c r="U239" i="19"/>
  <c r="T39" i="3" s="1"/>
  <c r="U561" i="19"/>
  <c r="T275" i="3" s="1"/>
  <c r="U76" i="19"/>
  <c r="T459" i="3" s="1"/>
  <c r="K459" i="3" s="1"/>
  <c r="U418" i="19"/>
  <c r="T349" i="3" s="1"/>
  <c r="K349" i="3" s="1"/>
  <c r="U243" i="19"/>
  <c r="T445" i="3" s="1"/>
  <c r="U117" i="19"/>
  <c r="T494" i="3" s="1"/>
  <c r="K494" i="3" s="1"/>
  <c r="U479" i="19"/>
  <c r="T85" i="3" s="1"/>
  <c r="U307" i="19"/>
  <c r="T212" i="3" s="1"/>
  <c r="U225" i="19"/>
  <c r="T368" i="3" s="1"/>
  <c r="U144" i="19"/>
  <c r="U91" i="19"/>
  <c r="T219" i="3" s="1"/>
  <c r="U340" i="19"/>
  <c r="U223" i="19"/>
  <c r="T124" i="3" s="1"/>
  <c r="U698" i="19"/>
  <c r="T378" i="3" s="1"/>
  <c r="U682" i="19"/>
  <c r="T423" i="3" s="1"/>
  <c r="K423" i="3" s="1"/>
  <c r="U21" i="19"/>
  <c r="T444" i="3" s="1"/>
  <c r="K444" i="3" s="1"/>
  <c r="U574" i="19"/>
  <c r="T479" i="3" s="1"/>
  <c r="K479" i="3" s="1"/>
  <c r="U94" i="19"/>
  <c r="U375" i="19"/>
  <c r="T22" i="3" s="1"/>
  <c r="U156" i="19"/>
  <c r="T245" i="3" s="1"/>
  <c r="K245" i="3" s="1"/>
  <c r="U407" i="19"/>
  <c r="T72" i="3" s="1"/>
  <c r="U374" i="19"/>
  <c r="T274" i="3" s="1"/>
  <c r="K274" i="3" s="1"/>
  <c r="U334" i="19"/>
  <c r="T62" i="3" s="1"/>
  <c r="U344" i="19"/>
  <c r="T184" i="3" s="1"/>
  <c r="U248" i="19"/>
  <c r="T325" i="3" s="1"/>
  <c r="K325" i="3" s="1"/>
  <c r="U471" i="19"/>
  <c r="U356" i="19"/>
  <c r="T121" i="3" s="1"/>
  <c r="U492" i="19"/>
  <c r="T143" i="3" s="1"/>
  <c r="U426" i="19"/>
  <c r="T81" i="3" s="1"/>
  <c r="U309" i="19"/>
  <c r="T169" i="3" s="1"/>
  <c r="U660" i="19"/>
  <c r="T110" i="3" s="1"/>
  <c r="U502" i="19"/>
  <c r="T383" i="3" s="1"/>
  <c r="U100" i="19"/>
  <c r="T326" i="3" s="1"/>
  <c r="U68" i="19"/>
  <c r="T29" i="3" s="1"/>
  <c r="U633" i="19"/>
  <c r="T222" i="3" s="1"/>
  <c r="K222" i="3" s="1"/>
  <c r="U319" i="19"/>
  <c r="T10" i="3" s="1"/>
  <c r="U116" i="19"/>
  <c r="T95" i="3" s="1"/>
  <c r="U495" i="19"/>
  <c r="T201" i="3" s="1"/>
  <c r="K201" i="3" s="1"/>
  <c r="U695" i="19"/>
  <c r="T49" i="3" s="1"/>
  <c r="U612" i="19"/>
  <c r="T30" i="3" s="1"/>
  <c r="U596" i="19"/>
  <c r="T14" i="3" s="1"/>
  <c r="U151" i="19"/>
  <c r="T69" i="3" s="1"/>
  <c r="U522" i="19"/>
  <c r="T68" i="3" s="1"/>
  <c r="U652" i="19"/>
  <c r="T283" i="3" s="1"/>
  <c r="K283" i="3" s="1"/>
  <c r="U696" i="19"/>
  <c r="T203" i="3" s="1"/>
  <c r="U246" i="19"/>
  <c r="T115" i="3" s="1"/>
  <c r="U408" i="19"/>
  <c r="T11" i="3" s="1"/>
  <c r="U39" i="19"/>
  <c r="T74" i="3" s="1"/>
  <c r="U113" i="19"/>
  <c r="T38" i="3" s="1"/>
  <c r="U365" i="19"/>
  <c r="T248" i="3" s="1"/>
  <c r="U341" i="19"/>
  <c r="U580" i="19"/>
  <c r="T133" i="3" s="1"/>
  <c r="U95" i="19"/>
  <c r="T75" i="3" s="1"/>
  <c r="U292" i="19"/>
  <c r="T36" i="3" s="1"/>
  <c r="U323" i="19"/>
  <c r="T186" i="3" s="1"/>
  <c r="U632" i="19"/>
  <c r="T353" i="3" s="1"/>
  <c r="K353" i="3" s="1"/>
  <c r="U468" i="19"/>
  <c r="T365" i="3" s="1"/>
  <c r="K365" i="3" s="1"/>
  <c r="U110" i="19"/>
  <c r="T220" i="3" s="1"/>
  <c r="U170" i="19"/>
  <c r="U326" i="19"/>
  <c r="T113" i="3" s="1"/>
  <c r="U58" i="19"/>
  <c r="T209" i="3" s="1"/>
  <c r="U204" i="19"/>
  <c r="T401" i="3" s="1"/>
  <c r="K401" i="3" s="1"/>
  <c r="U338" i="19"/>
  <c r="T131" i="3" s="1"/>
  <c r="U219" i="19"/>
  <c r="T123" i="3" s="1"/>
  <c r="U569" i="19"/>
  <c r="T118" i="3" s="1"/>
  <c r="U640" i="19"/>
  <c r="T431" i="3" s="1"/>
  <c r="K431" i="3" s="1"/>
  <c r="U172" i="19"/>
  <c r="T188" i="3" s="1"/>
  <c r="U349" i="19"/>
  <c r="T89" i="3" s="1"/>
  <c r="U196" i="19"/>
  <c r="T120" i="3" s="1"/>
  <c r="U627" i="19"/>
  <c r="U131" i="19"/>
  <c r="U284" i="19"/>
  <c r="T229" i="3" s="1"/>
  <c r="U135" i="19"/>
  <c r="T311" i="3" s="1"/>
  <c r="U96" i="19"/>
  <c r="T217" i="3" s="1"/>
  <c r="U137" i="19"/>
  <c r="T190" i="3" s="1"/>
  <c r="U576" i="19"/>
  <c r="T202" i="3" s="1"/>
  <c r="U146" i="19"/>
  <c r="T266" i="3" s="1"/>
  <c r="U242" i="19"/>
  <c r="T13" i="3" s="1"/>
  <c r="U145" i="19"/>
  <c r="U324" i="19"/>
  <c r="T162" i="3" s="1"/>
  <c r="U321" i="19"/>
  <c r="T436" i="3" s="1"/>
  <c r="K436" i="3" s="1"/>
  <c r="U480" i="19"/>
  <c r="T128" i="3" s="1"/>
  <c r="U412" i="19"/>
  <c r="T500" i="3" s="1"/>
  <c r="K500" i="3" s="1"/>
  <c r="U228" i="19"/>
  <c r="T20" i="3" s="1"/>
  <c r="U345" i="19"/>
  <c r="T5" i="3" s="1"/>
  <c r="U177" i="19"/>
  <c r="T92" i="3" s="1"/>
  <c r="U500" i="19"/>
  <c r="T71" i="3" s="1"/>
  <c r="U379" i="19"/>
  <c r="T101" i="3" s="1"/>
  <c r="U29" i="19"/>
  <c r="T157" i="3" s="1"/>
  <c r="U444" i="19"/>
  <c r="T338" i="3" s="1"/>
  <c r="K338" i="3" s="1"/>
  <c r="U44" i="19"/>
  <c r="T34" i="3" s="1"/>
  <c r="U158" i="19"/>
  <c r="T99" i="3" s="1"/>
  <c r="U125" i="19"/>
  <c r="T241" i="3" s="1"/>
  <c r="U376" i="19"/>
  <c r="U359" i="19"/>
  <c r="T295" i="3" s="1"/>
  <c r="U232" i="19"/>
  <c r="T362" i="3" s="1"/>
  <c r="U119" i="19"/>
  <c r="T297" i="3" s="1"/>
  <c r="U504" i="19"/>
  <c r="T70" i="3" s="1"/>
  <c r="U218" i="19"/>
  <c r="T44" i="3" s="1"/>
  <c r="U333" i="19"/>
  <c r="T28" i="3" s="1"/>
  <c r="U325" i="19"/>
  <c r="T61" i="3" s="1"/>
  <c r="U92" i="19"/>
  <c r="T35" i="3" s="1"/>
  <c r="U496" i="19"/>
  <c r="T32" i="3" s="1"/>
  <c r="U101" i="19"/>
  <c r="T67" i="3" s="1"/>
  <c r="U290" i="19"/>
  <c r="T7" i="3" s="1"/>
  <c r="U483" i="19"/>
  <c r="T97" i="3" s="1"/>
  <c r="U162" i="19"/>
  <c r="T271" i="3" s="1"/>
  <c r="K271" i="3" s="1"/>
  <c r="U607" i="19"/>
  <c r="T183" i="3" s="1"/>
  <c r="U512" i="19"/>
  <c r="T33" i="3" s="1"/>
  <c r="U445" i="19"/>
  <c r="T114" i="3" s="1"/>
  <c r="U486" i="19"/>
  <c r="U353" i="19"/>
  <c r="U54" i="19"/>
  <c r="T155" i="3" s="1"/>
  <c r="U583" i="19"/>
  <c r="T205" i="3" s="1"/>
  <c r="U432" i="19"/>
  <c r="T214" i="3" s="1"/>
  <c r="U481" i="19"/>
  <c r="T56" i="3" s="1"/>
  <c r="U22" i="19"/>
  <c r="T21" i="3" s="1"/>
  <c r="U9" i="19"/>
  <c r="T404" i="3" s="1"/>
  <c r="K404" i="3" s="1"/>
  <c r="U414" i="19"/>
  <c r="T250" i="3" s="1"/>
  <c r="U680" i="19"/>
  <c r="T357" i="3" s="1"/>
  <c r="U327" i="19"/>
  <c r="T435" i="3" s="1"/>
  <c r="U298" i="19"/>
  <c r="T384" i="3" s="1"/>
  <c r="U114" i="19"/>
  <c r="T59" i="3" s="1"/>
  <c r="U442" i="19"/>
  <c r="T57" i="3" s="1"/>
  <c r="U32" i="19"/>
  <c r="U52" i="19"/>
  <c r="T93" i="3" s="1"/>
  <c r="U506" i="19"/>
  <c r="T50" i="3" s="1"/>
  <c r="U250" i="19"/>
  <c r="T80" i="3" s="1"/>
  <c r="U526" i="19"/>
  <c r="T116" i="3" s="1"/>
  <c r="U346" i="19"/>
  <c r="T194" i="3" s="1"/>
  <c r="U315" i="19"/>
  <c r="T126" i="3" s="1"/>
  <c r="U141" i="19"/>
  <c r="T294" i="3" s="1"/>
  <c r="U577" i="19"/>
  <c r="T54" i="3" s="1"/>
  <c r="U339" i="19"/>
  <c r="U34" i="19"/>
  <c r="U629" i="19"/>
  <c r="T168" i="3" s="1"/>
  <c r="Q97" i="19"/>
  <c r="R8" i="3" s="1"/>
  <c r="Q504" i="19"/>
  <c r="Q340" i="19"/>
  <c r="Q353" i="19"/>
  <c r="R9" i="3" s="1"/>
  <c r="Q341" i="19"/>
  <c r="R45" i="3" s="1"/>
  <c r="Q22" i="19"/>
  <c r="Q209" i="19"/>
  <c r="Q486" i="19"/>
  <c r="R40" i="3" s="1"/>
  <c r="Q586" i="19"/>
  <c r="R407" i="3" s="1"/>
  <c r="K407" i="3" s="1"/>
  <c r="Q629" i="19"/>
  <c r="Q179" i="19"/>
  <c r="Q225" i="19"/>
  <c r="R368" i="3" s="1"/>
  <c r="Q199" i="19"/>
  <c r="R23" i="3" s="1"/>
  <c r="Q612" i="19"/>
  <c r="Q376" i="19"/>
  <c r="Q597" i="19"/>
  <c r="R281" i="3" s="1"/>
  <c r="K281" i="3" s="1"/>
  <c r="Q413" i="19"/>
  <c r="R98" i="3" s="1"/>
  <c r="Q692" i="19"/>
  <c r="R321" i="3" s="1"/>
  <c r="K321" i="3" s="1"/>
  <c r="Q242" i="19"/>
  <c r="Q239" i="19"/>
  <c r="R39" i="3" s="1"/>
  <c r="Q170" i="19"/>
  <c r="R79" i="3" s="1"/>
  <c r="Q34" i="19"/>
  <c r="Q48" i="19"/>
  <c r="R447" i="3" s="1"/>
  <c r="K447" i="3" s="1"/>
  <c r="Q122" i="19"/>
  <c r="R486" i="3" s="1"/>
  <c r="K486" i="3" s="1"/>
  <c r="Q166" i="19"/>
  <c r="R482" i="3" s="1"/>
  <c r="Q577" i="19"/>
  <c r="Q345" i="19"/>
  <c r="Q32" i="19"/>
  <c r="Q349" i="19"/>
  <c r="R89" i="3" s="1"/>
  <c r="Q608" i="19"/>
  <c r="R260" i="3" s="1"/>
  <c r="Q479" i="19"/>
  <c r="Q423" i="19"/>
  <c r="R244" i="3" s="1"/>
  <c r="Q11" i="19"/>
  <c r="R518" i="3" s="1"/>
  <c r="Q626" i="19"/>
  <c r="Q145" i="19"/>
  <c r="Q471" i="19"/>
  <c r="R16" i="3" s="1"/>
  <c r="Q622" i="19"/>
  <c r="R300" i="3" s="1"/>
  <c r="K300" i="3" s="1"/>
  <c r="Q422" i="19"/>
  <c r="R259" i="3" s="1"/>
  <c r="Q249" i="19"/>
  <c r="R125" i="3" s="1"/>
  <c r="Q379" i="19"/>
  <c r="R101" i="3" s="1"/>
  <c r="Q474" i="19"/>
  <c r="R55" i="3" s="1"/>
  <c r="Q480" i="19"/>
  <c r="Q307" i="19"/>
  <c r="Q185" i="19"/>
  <c r="R243" i="3" s="1"/>
  <c r="Q628" i="19"/>
  <c r="R498" i="3" s="1"/>
  <c r="Q144" i="19"/>
  <c r="Q306" i="19"/>
  <c r="Q696" i="19"/>
  <c r="R203" i="3" s="1"/>
  <c r="Q339" i="19"/>
  <c r="Q658" i="19"/>
  <c r="R200" i="3" s="1"/>
  <c r="S44" i="19"/>
  <c r="S101" i="19"/>
  <c r="S67" i="3" s="1"/>
  <c r="S239" i="19"/>
  <c r="S39" i="3" s="1"/>
  <c r="S353" i="19"/>
  <c r="S349" i="19"/>
  <c r="S145" i="19"/>
  <c r="S18" i="3" s="1"/>
  <c r="S474" i="19"/>
  <c r="S55" i="3" s="1"/>
  <c r="S376" i="19"/>
  <c r="S428" i="19"/>
  <c r="S135" i="19"/>
  <c r="S311" i="3" s="1"/>
  <c r="S339" i="19"/>
  <c r="S307" i="19"/>
  <c r="S212" i="3" s="1"/>
  <c r="S313" i="19"/>
  <c r="S479" i="19"/>
  <c r="S85" i="3" s="1"/>
  <c r="S235" i="19"/>
  <c r="S341" i="19"/>
  <c r="S39" i="19"/>
  <c r="S74" i="3" s="1"/>
  <c r="S461" i="19"/>
  <c r="S247" i="3" s="1"/>
  <c r="S569" i="19"/>
  <c r="S118" i="3" s="1"/>
  <c r="S345" i="19"/>
  <c r="S494" i="19"/>
  <c r="S97" i="19"/>
  <c r="S8" i="3" s="1"/>
  <c r="S340" i="19"/>
  <c r="S12" i="3" s="1"/>
  <c r="S577" i="19"/>
  <c r="S379" i="19"/>
  <c r="S101" i="3" s="1"/>
  <c r="S471" i="19"/>
  <c r="S16" i="3" s="1"/>
  <c r="S34" i="19"/>
  <c r="S53" i="3" s="1"/>
  <c r="S516" i="19"/>
  <c r="S531" i="19"/>
  <c r="S416" i="3" s="1"/>
  <c r="K416" i="3" s="1"/>
  <c r="S90" i="19"/>
  <c r="S180" i="3" s="1"/>
  <c r="S437" i="19"/>
  <c r="S475" i="3" s="1"/>
  <c r="S242" i="19"/>
  <c r="S199" i="19"/>
  <c r="S306" i="19"/>
  <c r="S64" i="3" s="1"/>
  <c r="S219" i="19"/>
  <c r="S312" i="19"/>
  <c r="S426" i="19"/>
  <c r="S629" i="19"/>
  <c r="S168" i="3" s="1"/>
  <c r="S423" i="19"/>
  <c r="S244" i="3" s="1"/>
  <c r="S32" i="19"/>
  <c r="S383" i="19"/>
  <c r="S408" i="19"/>
  <c r="S11" i="3" s="1"/>
  <c r="S22" i="19"/>
  <c r="S21" i="3" s="1"/>
  <c r="S626" i="19"/>
  <c r="S470" i="19"/>
  <c r="S131" i="19"/>
  <c r="S129" i="3" s="1"/>
  <c r="M290" i="19"/>
  <c r="P7" i="3" s="1"/>
  <c r="M239" i="19"/>
  <c r="P39" i="3" s="1"/>
  <c r="M486" i="19"/>
  <c r="P40" i="3" s="1"/>
  <c r="M650" i="19"/>
  <c r="P122" i="3" s="1"/>
  <c r="M626" i="19"/>
  <c r="M551" i="19"/>
  <c r="P152" i="3" s="1"/>
  <c r="M209" i="19"/>
  <c r="M342" i="19"/>
  <c r="P107" i="3" s="1"/>
  <c r="M338" i="19"/>
  <c r="P131" i="3" s="1"/>
  <c r="M169" i="19"/>
  <c r="P341" i="3" s="1"/>
  <c r="M235" i="19"/>
  <c r="M90" i="19"/>
  <c r="P180" i="3" s="1"/>
  <c r="M255" i="19"/>
  <c r="P429" i="3" s="1"/>
  <c r="M408" i="19"/>
  <c r="P11" i="3" s="1"/>
  <c r="M383" i="19"/>
  <c r="P15" i="3" s="1"/>
  <c r="M242" i="19"/>
  <c r="P13" i="3" s="1"/>
  <c r="M471" i="19"/>
  <c r="M455" i="19"/>
  <c r="P171" i="3" s="1"/>
  <c r="M73" i="19"/>
  <c r="M345" i="19"/>
  <c r="P5" i="3" s="1"/>
  <c r="M97" i="19"/>
  <c r="P8" i="3" s="1"/>
  <c r="M304" i="19"/>
  <c r="M428" i="19"/>
  <c r="P182" i="3" s="1"/>
  <c r="M22" i="19"/>
  <c r="P21" i="3" s="1"/>
  <c r="M573" i="19"/>
  <c r="P327" i="3" s="1"/>
  <c r="K327" i="3" s="1"/>
  <c r="M34" i="19"/>
  <c r="P53" i="3" s="1"/>
  <c r="M135" i="19"/>
  <c r="P311" i="3" s="1"/>
  <c r="M426" i="19"/>
  <c r="P81" i="3" s="1"/>
  <c r="M350" i="19"/>
  <c r="P254" i="3" s="1"/>
  <c r="M636" i="19"/>
  <c r="P159" i="3" s="1"/>
  <c r="M629" i="19"/>
  <c r="P168" i="3" s="1"/>
  <c r="M644" i="19"/>
  <c r="P528" i="3" s="1"/>
  <c r="K528" i="3" s="1"/>
  <c r="M32" i="19"/>
  <c r="P6" i="3" s="1"/>
  <c r="M39" i="19"/>
  <c r="P74" i="3" s="1"/>
  <c r="M108" i="19"/>
  <c r="P179" i="3" s="1"/>
  <c r="M352" i="19"/>
  <c r="P84" i="3" s="1"/>
  <c r="M461" i="19"/>
  <c r="P247" i="3" s="1"/>
  <c r="M695" i="19"/>
  <c r="P49" i="3" s="1"/>
  <c r="M596" i="19"/>
  <c r="P14" i="3" s="1"/>
  <c r="M376" i="19"/>
  <c r="P47" i="3" s="1"/>
  <c r="M686" i="19"/>
  <c r="P161" i="3" s="1"/>
  <c r="M64" i="19"/>
  <c r="P211" i="3" s="1"/>
  <c r="M353" i="19"/>
  <c r="M539" i="19"/>
  <c r="P24" i="3" s="1"/>
  <c r="M379" i="19"/>
  <c r="P101" i="3" s="1"/>
  <c r="M627" i="19"/>
  <c r="P42" i="3" s="1"/>
  <c r="M538" i="19"/>
  <c r="P405" i="3" s="1"/>
  <c r="K405" i="3" s="1"/>
  <c r="M447" i="19"/>
  <c r="P142" i="3" s="1"/>
  <c r="M535" i="19"/>
  <c r="P313" i="3" s="1"/>
  <c r="M676" i="19"/>
  <c r="P370" i="3" s="1"/>
  <c r="M328" i="19"/>
  <c r="P454" i="3" s="1"/>
  <c r="M660" i="19"/>
  <c r="P110" i="3" s="1"/>
  <c r="M41" i="19"/>
  <c r="P102" i="3" s="1"/>
  <c r="O353" i="19"/>
  <c r="Q9" i="3" s="1"/>
  <c r="O93" i="19"/>
  <c r="Q199" i="3" s="1"/>
  <c r="O684" i="19"/>
  <c r="Q324" i="3" s="1"/>
  <c r="K324" i="3" s="1"/>
  <c r="O595" i="19"/>
  <c r="Q387" i="3" s="1"/>
  <c r="K387" i="3" s="1"/>
  <c r="O314" i="19"/>
  <c r="Q452" i="3" s="1"/>
  <c r="K452" i="3" s="1"/>
  <c r="O377" i="19"/>
  <c r="Q238" i="3" s="1"/>
  <c r="K238" i="3" s="1"/>
  <c r="O92" i="19"/>
  <c r="Q35" i="3" s="1"/>
  <c r="O127" i="19"/>
  <c r="Q134" i="3" s="1"/>
  <c r="O515" i="19"/>
  <c r="Q410" i="3" s="1"/>
  <c r="K410" i="3" s="1"/>
  <c r="O567" i="19"/>
  <c r="Q492" i="3" s="1"/>
  <c r="K492" i="3" s="1"/>
  <c r="O381" i="19"/>
  <c r="Q197" i="3" s="1"/>
  <c r="O47" i="19"/>
  <c r="Q363" i="3" s="1"/>
  <c r="K363" i="3" s="1"/>
  <c r="O318" i="19"/>
  <c r="Q334" i="3" s="1"/>
  <c r="O517" i="19"/>
  <c r="Q514" i="3" s="1"/>
  <c r="K514" i="3" s="1"/>
  <c r="O94" i="19"/>
  <c r="Q43" i="3" s="1"/>
  <c r="O144" i="19"/>
  <c r="Q27" i="3" s="1"/>
  <c r="O571" i="19"/>
  <c r="Q432" i="3" s="1"/>
  <c r="K432" i="3" s="1"/>
  <c r="G88" i="19"/>
  <c r="M48" i="3" s="1"/>
  <c r="G322" i="19"/>
  <c r="M76" i="3" s="1"/>
  <c r="G512" i="19"/>
  <c r="G118" i="19"/>
  <c r="G218" i="19"/>
  <c r="M44" i="3" s="1"/>
  <c r="G486" i="19"/>
  <c r="M40" i="3" s="1"/>
  <c r="G43" i="19"/>
  <c r="M109" i="3" s="1"/>
  <c r="G286" i="19"/>
  <c r="G208" i="19"/>
  <c r="M141" i="3" s="1"/>
  <c r="G52" i="19"/>
  <c r="M93" i="3" s="1"/>
  <c r="G407" i="19"/>
  <c r="M72" i="3" s="1"/>
  <c r="G113" i="19"/>
  <c r="G132" i="19"/>
  <c r="M189" i="3" s="1"/>
  <c r="G92" i="19"/>
  <c r="M35" i="3" s="1"/>
  <c r="G539" i="19"/>
  <c r="M24" i="3" s="1"/>
  <c r="G353" i="19"/>
  <c r="G227" i="19"/>
  <c r="M78" i="3" s="1"/>
  <c r="G210" i="19"/>
  <c r="M135" i="3" s="1"/>
  <c r="G144" i="19"/>
  <c r="M27" i="3" s="1"/>
  <c r="G323" i="19"/>
  <c r="G645" i="19"/>
  <c r="G631" i="19"/>
  <c r="M119" i="3" s="1"/>
  <c r="G60" i="19"/>
  <c r="M174" i="3" s="1"/>
  <c r="G383" i="19"/>
  <c r="G404" i="19"/>
  <c r="G324" i="19"/>
  <c r="M162" i="3" s="1"/>
  <c r="G602" i="19"/>
  <c r="M213" i="3" s="1"/>
  <c r="G345" i="19"/>
  <c r="G660" i="19"/>
  <c r="M110" i="3" s="1"/>
  <c r="G275" i="19"/>
  <c r="M358" i="3" s="1"/>
  <c r="K358" i="3" s="1"/>
  <c r="G376" i="19"/>
  <c r="M47" i="3" s="1"/>
  <c r="G229" i="19"/>
  <c r="G600" i="19"/>
  <c r="M130" i="3" s="1"/>
  <c r="G207" i="19"/>
  <c r="M398" i="3" s="1"/>
  <c r="G306" i="19"/>
  <c r="M64" i="3" s="1"/>
  <c r="G50" i="19"/>
  <c r="M348" i="3" s="1"/>
  <c r="G654" i="19"/>
  <c r="M495" i="3" s="1"/>
  <c r="K495" i="3" s="1"/>
  <c r="G253" i="19"/>
  <c r="M299" i="3" s="1"/>
  <c r="G172" i="19"/>
  <c r="M188" i="3" s="1"/>
  <c r="G108" i="19"/>
  <c r="M179" i="3" s="1"/>
  <c r="G346" i="19"/>
  <c r="M194" i="3" s="1"/>
  <c r="G119" i="19"/>
  <c r="M297" i="3" s="1"/>
  <c r="G264" i="19"/>
  <c r="M501" i="3" s="1"/>
  <c r="K501" i="3" s="1"/>
  <c r="G601" i="19"/>
  <c r="M477" i="3" s="1"/>
  <c r="K477" i="3" s="1"/>
  <c r="G32" i="19"/>
  <c r="G370" i="19"/>
  <c r="M31" i="3" s="1"/>
  <c r="G496" i="19"/>
  <c r="M32" i="3" s="1"/>
  <c r="G115" i="19"/>
  <c r="G319" i="19"/>
  <c r="M10" i="3" s="1"/>
  <c r="G333" i="19"/>
  <c r="M28" i="3" s="1"/>
  <c r="G290" i="19"/>
  <c r="M7" i="3" s="1"/>
  <c r="G112" i="19"/>
  <c r="G334" i="19"/>
  <c r="G94" i="19"/>
  <c r="M43" i="3" s="1"/>
  <c r="G500" i="19"/>
  <c r="M71" i="3" s="1"/>
  <c r="G666" i="19"/>
  <c r="M195" i="3" s="1"/>
  <c r="K195" i="3" s="1"/>
  <c r="G344" i="19"/>
  <c r="M184" i="3" s="1"/>
  <c r="G292" i="19"/>
  <c r="M36" i="3" s="1"/>
  <c r="G387" i="19"/>
  <c r="M51" i="3" s="1"/>
  <c r="G607" i="19"/>
  <c r="M183" i="3" s="1"/>
  <c r="G577" i="19"/>
  <c r="M54" i="3" s="1"/>
  <c r="G576" i="19"/>
  <c r="M202" i="3" s="1"/>
  <c r="K202" i="3" s="1"/>
  <c r="G626" i="19"/>
  <c r="M19" i="3" s="1"/>
  <c r="G97" i="19"/>
  <c r="G338" i="19"/>
  <c r="M131" i="3" s="1"/>
  <c r="G12" i="19"/>
  <c r="M276" i="3" s="1"/>
  <c r="G456" i="19"/>
  <c r="M138" i="3" s="1"/>
  <c r="G414" i="19"/>
  <c r="M250" i="3" s="1"/>
  <c r="K250" i="3" s="1"/>
  <c r="G95" i="19"/>
  <c r="M75" i="3" s="1"/>
  <c r="G355" i="19"/>
  <c r="M215" i="3" s="1"/>
  <c r="G57" i="19"/>
  <c r="M185" i="3" s="1"/>
  <c r="G379" i="19"/>
  <c r="M101" i="3" s="1"/>
  <c r="G599" i="19"/>
  <c r="M210" i="3" s="1"/>
  <c r="G22" i="19"/>
  <c r="M21" i="3" s="1"/>
  <c r="G310" i="19"/>
  <c r="M127" i="3" s="1"/>
  <c r="G131" i="19"/>
  <c r="G479" i="19"/>
  <c r="M85" i="3" s="1"/>
  <c r="G90" i="19"/>
  <c r="M180" i="3" s="1"/>
  <c r="G44" i="19"/>
  <c r="M34" i="3" s="1"/>
  <c r="G29" i="19"/>
  <c r="M157" i="3" s="1"/>
  <c r="G442" i="19"/>
  <c r="M57" i="3" s="1"/>
  <c r="G151" i="19"/>
  <c r="M69" i="3" s="1"/>
  <c r="G158" i="19"/>
  <c r="M99" i="3" s="1"/>
  <c r="G340" i="19"/>
  <c r="G54" i="19"/>
  <c r="M155" i="3" s="1"/>
  <c r="G34" i="19"/>
  <c r="M53" i="3" s="1"/>
  <c r="G250" i="19"/>
  <c r="G481" i="19"/>
  <c r="G309" i="19"/>
  <c r="G570" i="19"/>
  <c r="M83" i="3" s="1"/>
  <c r="G170" i="19"/>
  <c r="M79" i="3" s="1"/>
  <c r="G100" i="19"/>
  <c r="G627" i="19"/>
  <c r="M42" i="3" s="1"/>
  <c r="G477" i="19"/>
  <c r="M246" i="3" s="1"/>
  <c r="G101" i="19"/>
  <c r="M67" i="3" s="1"/>
  <c r="G68" i="19"/>
  <c r="G325" i="19"/>
  <c r="M61" i="3" s="1"/>
  <c r="G596" i="19"/>
  <c r="M14" i="3" s="1"/>
  <c r="G15" i="19"/>
  <c r="M26" i="3" s="1"/>
  <c r="G270" i="19"/>
  <c r="G390" i="19"/>
  <c r="M145" i="3" s="1"/>
  <c r="K145" i="3" s="1"/>
  <c r="G190" i="19"/>
  <c r="M25" i="3" s="1"/>
  <c r="G378" i="19"/>
  <c r="M140" i="3" s="1"/>
  <c r="G116" i="19"/>
  <c r="G160" i="19"/>
  <c r="G415" i="19"/>
  <c r="M136" i="3" s="1"/>
  <c r="G522" i="19"/>
  <c r="M68" i="3" s="1"/>
  <c r="G145" i="19"/>
  <c r="G39" i="19"/>
  <c r="M74" i="3" s="1"/>
  <c r="G199" i="19"/>
  <c r="M23" i="3" s="1"/>
  <c r="G476" i="19"/>
  <c r="M240" i="3" s="1"/>
  <c r="K240" i="3" s="1"/>
  <c r="G302" i="19"/>
  <c r="M249" i="3" s="1"/>
  <c r="K249" i="3" s="1"/>
  <c r="G45" i="19"/>
  <c r="M117" i="3" s="1"/>
  <c r="G110" i="19"/>
  <c r="M220" i="3" s="1"/>
  <c r="K220" i="3" s="1"/>
  <c r="G126" i="19"/>
  <c r="G669" i="19"/>
  <c r="M192" i="3" s="1"/>
  <c r="G326" i="19"/>
  <c r="M113" i="3" s="1"/>
  <c r="G483" i="19"/>
  <c r="M97" i="3" s="1"/>
  <c r="G315" i="19"/>
  <c r="G471" i="19"/>
  <c r="M16" i="3" s="1"/>
  <c r="G681" i="19"/>
  <c r="M148" i="3" s="1"/>
  <c r="G96" i="19"/>
  <c r="M217" i="3" s="1"/>
  <c r="G521" i="19"/>
  <c r="M166" i="3" s="1"/>
  <c r="G202" i="19"/>
  <c r="G569" i="19"/>
  <c r="G123" i="19"/>
  <c r="M330" i="3" s="1"/>
  <c r="G26" i="19"/>
  <c r="M288" i="3" s="1"/>
  <c r="G335" i="19"/>
  <c r="M437" i="3" s="1"/>
  <c r="K437" i="3" s="1"/>
  <c r="G232" i="19"/>
  <c r="M362" i="3" s="1"/>
  <c r="G137" i="19"/>
  <c r="M190" i="3" s="1"/>
  <c r="G375" i="19"/>
  <c r="G228" i="19"/>
  <c r="G695" i="19"/>
  <c r="M49" i="3" s="1"/>
  <c r="G168" i="19"/>
  <c r="M63" i="3" s="1"/>
  <c r="G114" i="19"/>
  <c r="M59" i="3" s="1"/>
  <c r="G408" i="19"/>
  <c r="G497" i="19"/>
  <c r="M60" i="3" s="1"/>
  <c r="G506" i="19"/>
  <c r="M50" i="3" s="1"/>
  <c r="G196" i="19"/>
  <c r="M120" i="3" s="1"/>
  <c r="G612" i="19"/>
  <c r="G194" i="19"/>
  <c r="M170" i="3" s="1"/>
  <c r="G613" i="19"/>
  <c r="M96" i="3" s="1"/>
  <c r="G336" i="19"/>
  <c r="M104" i="3" s="1"/>
  <c r="G349" i="19"/>
  <c r="M89" i="3" s="1"/>
  <c r="G621" i="19"/>
  <c r="M235" i="3" s="1"/>
  <c r="G356" i="19"/>
  <c r="M121" i="3" s="1"/>
  <c r="G209" i="19"/>
  <c r="G480" i="19"/>
  <c r="G155" i="19"/>
  <c r="M251" i="3" s="1"/>
  <c r="G203" i="19"/>
  <c r="M66" i="3" s="1"/>
  <c r="G474" i="19"/>
  <c r="M55" i="3" s="1"/>
  <c r="G698" i="19"/>
  <c r="M378" i="3" s="1"/>
  <c r="K378" i="3" s="1"/>
  <c r="K290" i="19"/>
  <c r="O7" i="3" s="1"/>
  <c r="K471" i="19"/>
  <c r="O16" i="3" s="1"/>
  <c r="K612" i="19"/>
  <c r="O30" i="3" s="1"/>
  <c r="K32" i="19"/>
  <c r="K270" i="19"/>
  <c r="O94" i="3" s="1"/>
  <c r="K376" i="19"/>
  <c r="O47" i="3" s="1"/>
  <c r="K319" i="19"/>
  <c r="O10" i="3" s="1"/>
  <c r="K22" i="19"/>
  <c r="K39" i="19"/>
  <c r="O74" i="3" s="1"/>
  <c r="K347" i="19"/>
  <c r="O216" i="3" s="1"/>
  <c r="K626" i="19"/>
  <c r="O19" i="3" s="1"/>
  <c r="K256" i="19"/>
  <c r="O132" i="3" s="1"/>
  <c r="K642" i="19"/>
  <c r="O178" i="3" s="1"/>
  <c r="K577" i="19"/>
  <c r="K491" i="19"/>
  <c r="O265" i="3" s="1"/>
  <c r="K474" i="19"/>
  <c r="K477" i="19"/>
  <c r="O246" i="3" s="1"/>
  <c r="K67" i="19"/>
  <c r="O379" i="3" s="1"/>
  <c r="K408" i="19"/>
  <c r="O11" i="3" s="1"/>
  <c r="K199" i="19"/>
  <c r="K145" i="19"/>
  <c r="O18" i="3" s="1"/>
  <c r="K242" i="19"/>
  <c r="O13" i="3" s="1"/>
  <c r="K216" i="19"/>
  <c r="O111" i="3" s="1"/>
  <c r="K486" i="19"/>
  <c r="O40" i="3" s="1"/>
  <c r="K296" i="19"/>
  <c r="O237" i="3" s="1"/>
  <c r="K34" i="19"/>
  <c r="O53" i="3" s="1"/>
  <c r="K340" i="19"/>
  <c r="O12" i="3" s="1"/>
  <c r="K313" i="19"/>
  <c r="K349" i="19"/>
  <c r="K383" i="19"/>
  <c r="O15" i="3" s="1"/>
  <c r="K479" i="19"/>
  <c r="O85" i="3" s="1"/>
  <c r="K359" i="19"/>
  <c r="O295" i="3" s="1"/>
  <c r="K119" i="19"/>
  <c r="O297" i="3" s="1"/>
  <c r="K499" i="19"/>
  <c r="O385" i="3" s="1"/>
  <c r="K214" i="19"/>
  <c r="O512" i="3" s="1"/>
  <c r="K512" i="3" s="1"/>
  <c r="K333" i="19"/>
  <c r="O28" i="3" s="1"/>
  <c r="K353" i="19"/>
  <c r="O9" i="3" s="1"/>
  <c r="K239" i="19"/>
  <c r="O39" i="3" s="1"/>
  <c r="K215" i="19"/>
  <c r="O46" i="3" s="1"/>
  <c r="K345" i="19"/>
  <c r="K97" i="19"/>
  <c r="K155" i="19"/>
  <c r="O251" i="3" s="1"/>
  <c r="K209" i="19"/>
  <c r="O17" i="3" s="1"/>
  <c r="K219" i="19"/>
  <c r="O123" i="3" s="1"/>
  <c r="K148" i="19"/>
  <c r="O198" i="3" s="1"/>
  <c r="K95" i="19"/>
  <c r="O75" i="3" s="1"/>
  <c r="K658" i="19"/>
  <c r="O200" i="3" s="1"/>
  <c r="K144" i="19"/>
  <c r="K534" i="19"/>
  <c r="O258" i="3" s="1"/>
  <c r="K179" i="19"/>
  <c r="O187" i="3" s="1"/>
  <c r="K307" i="19"/>
  <c r="O212" i="3" s="1"/>
  <c r="K454" i="19"/>
  <c r="K490" i="19"/>
  <c r="O519" i="3" s="1"/>
  <c r="K519" i="3" s="1"/>
  <c r="K496" i="19"/>
  <c r="O32" i="3" s="1"/>
  <c r="K596" i="19"/>
  <c r="O14" i="3" s="1"/>
  <c r="K92" i="19"/>
  <c r="O35" i="3" s="1"/>
  <c r="K504" i="19"/>
  <c r="O70" i="3" s="1"/>
  <c r="K627" i="19"/>
  <c r="O42" i="3" s="1"/>
  <c r="K94" i="19"/>
  <c r="O43" i="3" s="1"/>
  <c r="K306" i="19"/>
  <c r="O64" i="3" s="1"/>
  <c r="K608" i="19"/>
  <c r="O260" i="3" s="1"/>
  <c r="K260" i="3" s="1"/>
  <c r="K108" i="19"/>
  <c r="O179" i="3" s="1"/>
  <c r="K238" i="19"/>
  <c r="O342" i="3" s="1"/>
  <c r="K379" i="19"/>
  <c r="O101" i="3" s="1"/>
  <c r="K413" i="19"/>
  <c r="O98" i="3" s="1"/>
  <c r="K629" i="19"/>
  <c r="O168" i="3" s="1"/>
  <c r="K542" i="19"/>
  <c r="O381" i="3" s="1"/>
  <c r="K90" i="19"/>
  <c r="K299" i="19"/>
  <c r="O526" i="3" s="1"/>
  <c r="I101" i="19"/>
  <c r="N67" i="3" s="1"/>
  <c r="I118" i="19"/>
  <c r="N73" i="3" s="1"/>
  <c r="I486" i="19"/>
  <c r="N40" i="3" s="1"/>
  <c r="I596" i="19"/>
  <c r="N14" i="3" s="1"/>
  <c r="I383" i="19"/>
  <c r="N15" i="3" s="1"/>
  <c r="I92" i="19"/>
  <c r="N35" i="3" s="1"/>
  <c r="I627" i="19"/>
  <c r="N42" i="3" s="1"/>
  <c r="I424" i="19"/>
  <c r="N108" i="3" s="1"/>
  <c r="I612" i="19"/>
  <c r="N30" i="3" s="1"/>
  <c r="I456" i="19"/>
  <c r="N138" i="3" s="1"/>
  <c r="I199" i="19"/>
  <c r="N23" i="3" s="1"/>
  <c r="I387" i="19"/>
  <c r="N51" i="3" s="1"/>
  <c r="I397" i="19"/>
  <c r="N103" i="3" s="1"/>
  <c r="I223" i="19"/>
  <c r="N124" i="3" s="1"/>
  <c r="I609" i="19"/>
  <c r="N257" i="3" s="1"/>
  <c r="I480" i="19"/>
  <c r="N128" i="3" s="1"/>
  <c r="I346" i="19"/>
  <c r="N194" i="3" s="1"/>
  <c r="I219" i="19"/>
  <c r="N123" i="3" s="1"/>
  <c r="I459" i="19"/>
  <c r="N464" i="3" s="1"/>
  <c r="K464" i="3" s="1"/>
  <c r="I359" i="19"/>
  <c r="N295" i="3" s="1"/>
  <c r="I305" i="19"/>
  <c r="N506" i="3" s="1"/>
  <c r="K506" i="3" s="1"/>
  <c r="I542" i="19"/>
  <c r="N381" i="3" s="1"/>
  <c r="I144" i="19"/>
  <c r="N27" i="3" s="1"/>
  <c r="I470" i="19"/>
  <c r="N301" i="3" s="1"/>
  <c r="I634" i="19"/>
  <c r="N223" i="3" s="1"/>
  <c r="I290" i="19"/>
  <c r="N7" i="3" s="1"/>
  <c r="I379" i="19"/>
  <c r="N101" i="3" s="1"/>
  <c r="I642" i="19"/>
  <c r="N178" i="3" s="1"/>
  <c r="I471" i="19"/>
  <c r="N16" i="3" s="1"/>
  <c r="I481" i="19"/>
  <c r="N56" i="3" s="1"/>
  <c r="I256" i="19"/>
  <c r="N132" i="3" s="1"/>
  <c r="I307" i="19"/>
  <c r="N212" i="3" s="1"/>
  <c r="I504" i="19"/>
  <c r="N70" i="3" s="1"/>
  <c r="I319" i="19"/>
  <c r="N10" i="3" s="1"/>
  <c r="I44" i="19"/>
  <c r="N34" i="3" s="1"/>
  <c r="I88" i="19"/>
  <c r="N48" i="3" s="1"/>
  <c r="I442" i="19"/>
  <c r="N57" i="3" s="1"/>
  <c r="I97" i="19"/>
  <c r="N8" i="3" s="1"/>
  <c r="I34" i="19"/>
  <c r="N53" i="3" s="1"/>
  <c r="I148" i="19"/>
  <c r="N198" i="3" s="1"/>
  <c r="I242" i="19"/>
  <c r="N13" i="3" s="1"/>
  <c r="I650" i="19"/>
  <c r="N122" i="3" s="1"/>
  <c r="I209" i="19"/>
  <c r="N17" i="3" s="1"/>
  <c r="I376" i="19"/>
  <c r="I570" i="19"/>
  <c r="N83" i="3" s="1"/>
  <c r="I257" i="19"/>
  <c r="N191" i="3" s="1"/>
  <c r="I631" i="19"/>
  <c r="N119" i="3" s="1"/>
  <c r="I479" i="19"/>
  <c r="N85" i="3" s="1"/>
  <c r="I499" i="19"/>
  <c r="N385" i="3" s="1"/>
  <c r="I195" i="19"/>
  <c r="N263" i="3" s="1"/>
  <c r="I353" i="19"/>
  <c r="I306" i="19"/>
  <c r="N64" i="3" s="1"/>
  <c r="I474" i="19"/>
  <c r="N55" i="3" s="1"/>
  <c r="I482" i="19"/>
  <c r="N364" i="3" s="1"/>
  <c r="I352" i="19"/>
  <c r="I408" i="19"/>
  <c r="N11" i="3" s="1"/>
  <c r="I375" i="19"/>
  <c r="N22" i="3" s="1"/>
  <c r="I340" i="19"/>
  <c r="N12" i="3" s="1"/>
  <c r="I345" i="19"/>
  <c r="I338" i="19"/>
  <c r="N131" i="3" s="1"/>
  <c r="I215" i="19"/>
  <c r="N46" i="3" s="1"/>
  <c r="I577" i="19"/>
  <c r="N54" i="3" s="1"/>
  <c r="I341" i="19"/>
  <c r="N45" i="3" s="1"/>
  <c r="I32" i="19"/>
  <c r="N6" i="3" s="1"/>
  <c r="I216" i="19"/>
  <c r="N111" i="3" s="1"/>
  <c r="I94" i="19"/>
  <c r="N43" i="3" s="1"/>
  <c r="I313" i="19"/>
  <c r="I339" i="19"/>
  <c r="I342" i="19"/>
  <c r="N107" i="3" s="1"/>
  <c r="I95" i="19"/>
  <c r="N75" i="3" s="1"/>
  <c r="I349" i="19"/>
  <c r="N89" i="3" s="1"/>
  <c r="I90" i="19"/>
  <c r="N180" i="3" s="1"/>
  <c r="I629" i="19"/>
  <c r="N168" i="3" s="1"/>
  <c r="I534" i="19"/>
  <c r="N258" i="3" s="1"/>
  <c r="I13" i="19"/>
  <c r="N206" i="3" s="1"/>
  <c r="I119" i="19"/>
  <c r="N297" i="3" s="1"/>
  <c r="I277" i="19"/>
  <c r="N521" i="3" s="1"/>
  <c r="K521" i="3" s="1"/>
  <c r="I333" i="19"/>
  <c r="N28" i="3" s="1"/>
  <c r="I113" i="19"/>
  <c r="N38" i="3" s="1"/>
  <c r="I190" i="19"/>
  <c r="I39" i="19"/>
  <c r="N74" i="3" s="1"/>
  <c r="I145" i="19"/>
  <c r="N18" i="3" s="1"/>
  <c r="I533" i="19"/>
  <c r="N82" i="3" s="1"/>
  <c r="I22" i="19"/>
  <c r="N21" i="3" s="1"/>
  <c r="I658" i="19"/>
  <c r="N200" i="3" s="1"/>
  <c r="I251" i="19"/>
  <c r="N333" i="3" s="1"/>
  <c r="I312" i="19"/>
  <c r="P491" i="3"/>
  <c r="P17" i="3"/>
  <c r="P424" i="3"/>
  <c r="P16" i="3"/>
  <c r="P485" i="3"/>
  <c r="K485" i="3" s="1"/>
  <c r="P520" i="3"/>
  <c r="K520" i="3" s="1"/>
  <c r="P224" i="3"/>
  <c r="P472" i="3"/>
  <c r="P156" i="3"/>
  <c r="P112" i="3"/>
  <c r="P119" i="3"/>
  <c r="P350" i="3"/>
  <c r="K350" i="3" s="1"/>
  <c r="P428" i="3"/>
  <c r="P451" i="3"/>
  <c r="P9" i="3"/>
  <c r="P164" i="3"/>
  <c r="P371" i="3"/>
  <c r="K371" i="3" s="1"/>
  <c r="P389" i="3"/>
  <c r="K389" i="3" s="1"/>
  <c r="P66" i="3"/>
  <c r="P279" i="3"/>
  <c r="P103" i="3"/>
  <c r="P474" i="3"/>
  <c r="P19" i="3"/>
  <c r="P426" i="3"/>
  <c r="K426" i="3" s="1"/>
  <c r="P380" i="3"/>
  <c r="K380" i="3" s="1"/>
  <c r="M434" i="3"/>
  <c r="K434" i="3" s="1"/>
  <c r="M284" i="3"/>
  <c r="M280" i="3"/>
  <c r="M483" i="3"/>
  <c r="K483" i="3" s="1"/>
  <c r="M177" i="3"/>
  <c r="M489" i="3"/>
  <c r="M393" i="3"/>
  <c r="O292" i="3"/>
  <c r="O125" i="3"/>
  <c r="O422" i="3"/>
  <c r="K422" i="3" s="1"/>
  <c r="O221" i="3"/>
  <c r="O441" i="3"/>
  <c r="O223" i="3"/>
  <c r="O272" i="3"/>
  <c r="O100" i="3"/>
  <c r="O400" i="3"/>
  <c r="O498" i="3"/>
  <c r="K498" i="3" s="1"/>
  <c r="O89" i="3"/>
  <c r="O239" i="3"/>
  <c r="O244" i="3"/>
  <c r="O482" i="3"/>
  <c r="O104" i="3"/>
  <c r="O45" i="3"/>
  <c r="O243" i="3"/>
  <c r="O440" i="3"/>
  <c r="T16" i="3"/>
  <c r="T100" i="3"/>
  <c r="T216" i="3"/>
  <c r="T301" i="3"/>
  <c r="T106" i="3"/>
  <c r="T400" i="3"/>
  <c r="T18" i="3"/>
  <c r="T66" i="3"/>
  <c r="T160" i="3"/>
  <c r="T420" i="3"/>
  <c r="K420" i="3" s="1"/>
  <c r="T342" i="3"/>
  <c r="T526" i="3"/>
  <c r="T45" i="3"/>
  <c r="T147" i="3"/>
  <c r="Q127" i="3"/>
  <c r="Q82" i="3"/>
  <c r="Q25" i="3"/>
  <c r="Q191" i="3"/>
  <c r="Q51" i="3"/>
  <c r="Q132" i="3"/>
  <c r="Q395" i="3"/>
  <c r="Q37" i="3"/>
  <c r="Q440" i="3"/>
  <c r="Q301" i="3"/>
  <c r="Q32" i="3"/>
  <c r="Q86" i="3"/>
  <c r="Q56" i="3"/>
  <c r="Q124" i="3"/>
  <c r="Q45" i="3"/>
  <c r="Q118" i="3"/>
  <c r="Q206" i="3"/>
  <c r="Q123" i="3"/>
  <c r="Q168" i="3"/>
  <c r="Q24" i="3"/>
  <c r="Q38" i="3"/>
  <c r="Q40" i="3"/>
  <c r="Q12" i="3"/>
  <c r="Q23" i="3"/>
  <c r="Q64" i="3"/>
  <c r="Q41" i="3"/>
  <c r="Q257" i="3"/>
  <c r="Q200" i="3"/>
  <c r="Q89" i="3"/>
  <c r="Q212" i="3"/>
  <c r="Q26" i="3"/>
  <c r="Q36" i="3"/>
  <c r="Q80" i="3"/>
  <c r="Q143" i="3"/>
  <c r="Q205" i="3"/>
  <c r="Q85" i="3"/>
  <c r="Q156" i="3"/>
  <c r="Q246" i="3"/>
  <c r="Q333" i="3"/>
  <c r="Q263" i="3"/>
  <c r="Q400" i="3"/>
  <c r="N98" i="3"/>
  <c r="N221" i="3"/>
  <c r="N362" i="3"/>
  <c r="N440" i="3"/>
  <c r="N529" i="3"/>
  <c r="K529" i="3" s="1"/>
  <c r="N526" i="3"/>
  <c r="N41" i="3"/>
  <c r="N173" i="3"/>
  <c r="N246" i="3"/>
  <c r="N265" i="3"/>
  <c r="N379" i="3"/>
  <c r="N25" i="3"/>
  <c r="N377" i="3"/>
  <c r="K377" i="3" s="1"/>
  <c r="N156" i="3"/>
  <c r="N499" i="3"/>
  <c r="K499" i="3" s="1"/>
  <c r="N534" i="3"/>
  <c r="K534" i="3" s="1"/>
  <c r="N172" i="3"/>
  <c r="R44" i="3"/>
  <c r="R86" i="3"/>
  <c r="R261" i="3"/>
  <c r="K261" i="3" s="1"/>
  <c r="R121" i="3"/>
  <c r="R88" i="3"/>
  <c r="R277" i="3"/>
  <c r="K277" i="3" s="1"/>
  <c r="R43" i="3"/>
  <c r="R175" i="3"/>
  <c r="R228" i="3"/>
  <c r="R194" i="3"/>
  <c r="R205" i="3"/>
  <c r="R415" i="3"/>
  <c r="K415" i="3" s="1"/>
  <c r="R290" i="3"/>
  <c r="R162" i="3"/>
  <c r="R481" i="3"/>
  <c r="K481" i="3" s="1"/>
  <c r="R181" i="3"/>
  <c r="R428" i="3"/>
  <c r="R130" i="3"/>
  <c r="R264" i="3"/>
  <c r="K264" i="3" s="1"/>
  <c r="R109" i="3"/>
  <c r="R328" i="3"/>
  <c r="K328" i="3" s="1"/>
  <c r="R143" i="3"/>
  <c r="R136" i="3"/>
  <c r="R218" i="3"/>
  <c r="R310" i="3"/>
  <c r="K310" i="3" s="1"/>
  <c r="R74" i="3"/>
  <c r="R206" i="3"/>
  <c r="R533" i="3"/>
  <c r="K533" i="3" s="1"/>
  <c r="R193" i="3"/>
  <c r="R146" i="3"/>
  <c r="R289" i="3"/>
  <c r="R298" i="3"/>
  <c r="K298" i="3" s="1"/>
  <c r="R155" i="3"/>
  <c r="R213" i="3"/>
  <c r="R331" i="3"/>
  <c r="R344" i="3"/>
  <c r="R309" i="3"/>
  <c r="R102" i="3"/>
  <c r="R381" i="3"/>
  <c r="R51" i="3"/>
  <c r="R463" i="3"/>
  <c r="R385" i="3"/>
  <c r="R63" i="3"/>
  <c r="R87" i="3"/>
  <c r="R273" i="3"/>
  <c r="K273" i="3" s="1"/>
  <c r="R38" i="3"/>
  <c r="R95" i="3"/>
  <c r="R68" i="3"/>
  <c r="R318" i="3"/>
  <c r="K318" i="3" s="1"/>
  <c r="R323" i="3"/>
  <c r="R70" i="3"/>
  <c r="R336" i="3"/>
  <c r="K336" i="3" s="1"/>
  <c r="R78" i="3"/>
  <c r="R32" i="3"/>
  <c r="R118" i="3"/>
  <c r="R150" i="3"/>
  <c r="R53" i="3"/>
  <c r="R132" i="3"/>
  <c r="R232" i="3"/>
  <c r="R190" i="3"/>
  <c r="R209" i="3"/>
  <c r="R526" i="3"/>
  <c r="S49" i="3"/>
  <c r="S40" i="3"/>
  <c r="S138" i="3"/>
  <c r="S391" i="3"/>
  <c r="K391" i="3" s="1"/>
  <c r="S89" i="3"/>
  <c r="S216" i="3"/>
  <c r="S194" i="3"/>
  <c r="S348" i="3"/>
  <c r="S123" i="3"/>
  <c r="S164" i="3"/>
  <c r="S246" i="3"/>
  <c r="S47" i="3"/>
  <c r="S162" i="3"/>
  <c r="S309" i="3"/>
  <c r="S445" i="3"/>
  <c r="K445" i="3" s="1"/>
  <c r="S206" i="3"/>
  <c r="S428" i="3"/>
  <c r="S411" i="3"/>
  <c r="S468" i="3"/>
  <c r="S147" i="3"/>
  <c r="S368" i="3"/>
  <c r="S493" i="3"/>
  <c r="S433" i="3"/>
  <c r="S515" i="3"/>
  <c r="S453" i="3"/>
  <c r="T9" i="3"/>
  <c r="T37" i="3"/>
  <c r="T43" i="3"/>
  <c r="T125" i="3"/>
  <c r="T27" i="3"/>
  <c r="T40" i="3"/>
  <c r="T265" i="3"/>
  <c r="T239" i="3"/>
  <c r="T460" i="3"/>
  <c r="T467" i="3"/>
  <c r="T98" i="3"/>
  <c r="T23" i="3"/>
  <c r="T8" i="3"/>
  <c r="T79" i="3"/>
  <c r="T47" i="3"/>
  <c r="T345" i="3"/>
  <c r="T12" i="3"/>
  <c r="T408" i="3"/>
  <c r="T441" i="3"/>
  <c r="T458" i="3"/>
  <c r="T41" i="3"/>
  <c r="T129" i="3"/>
  <c r="T285" i="3"/>
  <c r="T55" i="3"/>
  <c r="T243" i="3"/>
  <c r="T187" i="3"/>
  <c r="T53" i="3"/>
  <c r="T522" i="3"/>
  <c r="T6" i="3"/>
  <c r="T24" i="3"/>
  <c r="T15" i="3"/>
  <c r="T42" i="3"/>
  <c r="T196" i="3"/>
  <c r="T244" i="3"/>
  <c r="T388" i="3"/>
  <c r="T272" i="3"/>
  <c r="T450" i="3"/>
  <c r="T482" i="3"/>
  <c r="U276" i="3"/>
  <c r="U21" i="3"/>
  <c r="U288" i="3"/>
  <c r="U282" i="3"/>
  <c r="U348" i="3"/>
  <c r="U320" i="3"/>
  <c r="U379" i="3"/>
  <c r="U471" i="3"/>
  <c r="U386" i="3"/>
  <c r="K386" i="3" s="1"/>
  <c r="U466" i="3"/>
  <c r="K466" i="3" s="1"/>
  <c r="U219" i="3"/>
  <c r="U75" i="3"/>
  <c r="U284" i="3"/>
  <c r="U403" i="3"/>
  <c r="U297" i="3"/>
  <c r="U536" i="3"/>
  <c r="U225" i="3"/>
  <c r="U189" i="3"/>
  <c r="U90" i="3"/>
  <c r="U234" i="3"/>
  <c r="U69" i="3"/>
  <c r="U482" i="3"/>
  <c r="U79" i="3"/>
  <c r="U278" i="3"/>
  <c r="U187" i="3"/>
  <c r="U382" i="3"/>
  <c r="U120" i="3"/>
  <c r="U111" i="3"/>
  <c r="U457" i="3"/>
  <c r="K457" i="3" s="1"/>
  <c r="U516" i="3"/>
  <c r="U20" i="3"/>
  <c r="U438" i="3"/>
  <c r="U39" i="3"/>
  <c r="U361" i="3"/>
  <c r="U299" i="3"/>
  <c r="U191" i="3"/>
  <c r="U489" i="3"/>
  <c r="U94" i="3"/>
  <c r="U496" i="3"/>
  <c r="K496" i="3" s="1"/>
  <c r="U279" i="3"/>
  <c r="U52" i="3"/>
  <c r="U461" i="3"/>
  <c r="U308" i="3"/>
  <c r="U206" i="3"/>
  <c r="U450" i="3"/>
  <c r="U150" i="3"/>
  <c r="U53" i="3"/>
  <c r="U158" i="3"/>
  <c r="U34" i="3"/>
  <c r="U465" i="3"/>
  <c r="U174" i="3"/>
  <c r="U211" i="3"/>
  <c r="U351" i="3"/>
  <c r="U144" i="3"/>
  <c r="U339" i="3"/>
  <c r="U48" i="3"/>
  <c r="U35" i="3"/>
  <c r="U217" i="3"/>
  <c r="U326" i="3"/>
  <c r="U393" i="3"/>
  <c r="U146" i="3"/>
  <c r="U59" i="3"/>
  <c r="U293" i="3"/>
  <c r="U241" i="3"/>
  <c r="U27" i="3"/>
  <c r="U198" i="3"/>
  <c r="U491" i="3"/>
  <c r="U99" i="3"/>
  <c r="U517" i="3"/>
  <c r="K517" i="3" s="1"/>
  <c r="U319" i="3"/>
  <c r="U329" i="3"/>
  <c r="U347" i="3"/>
  <c r="U472" i="3"/>
  <c r="U243" i="3"/>
  <c r="U106" i="3"/>
  <c r="U398" i="3"/>
  <c r="U302" i="3"/>
  <c r="U312" i="3"/>
  <c r="K312" i="3" s="1"/>
  <c r="U368" i="3"/>
  <c r="U394" i="3"/>
  <c r="U41" i="3"/>
  <c r="U125" i="3"/>
  <c r="U451" i="3"/>
  <c r="U268" i="3"/>
  <c r="U267" i="3"/>
  <c r="U532" i="3"/>
  <c r="K532" i="3" s="1"/>
  <c r="U411" i="3"/>
  <c r="U237" i="3"/>
  <c r="U470" i="3"/>
  <c r="U160" i="3"/>
  <c r="U113" i="3"/>
  <c r="U233" i="3"/>
  <c r="U62" i="3"/>
  <c r="U12" i="3"/>
  <c r="U184" i="3"/>
  <c r="U254" i="3"/>
  <c r="U340" i="3"/>
  <c r="U305" i="3"/>
  <c r="U315" i="3"/>
  <c r="K315" i="3" s="1"/>
  <c r="U47" i="3"/>
  <c r="U337" i="3"/>
  <c r="U307" i="3"/>
  <c r="U412" i="3"/>
  <c r="U503" i="3"/>
  <c r="K503" i="3" s="1"/>
  <c r="U26" i="3"/>
  <c r="U285" i="3"/>
  <c r="U414" i="3"/>
  <c r="U306" i="3"/>
  <c r="U270" i="3"/>
  <c r="U117" i="3"/>
  <c r="U93" i="3"/>
  <c r="U209" i="3"/>
  <c r="U165" i="3"/>
  <c r="U224" i="3"/>
  <c r="U317" i="3"/>
  <c r="U375" i="3"/>
  <c r="U67" i="3"/>
  <c r="U193" i="3"/>
  <c r="U105" i="3"/>
  <c r="U91" i="3"/>
  <c r="U397" i="3"/>
  <c r="U294" i="3"/>
  <c r="U18" i="3"/>
  <c r="U392" i="3"/>
  <c r="U343" i="3"/>
  <c r="U63" i="3"/>
  <c r="U188" i="3"/>
  <c r="U92" i="3"/>
  <c r="U428" i="3"/>
  <c r="U523" i="3"/>
  <c r="U25" i="3"/>
  <c r="U170" i="3"/>
  <c r="U100" i="3"/>
  <c r="U44" i="3"/>
  <c r="U418" i="3"/>
  <c r="U388" i="3"/>
  <c r="U449" i="3"/>
  <c r="U156" i="3"/>
  <c r="U322" i="3"/>
  <c r="U513" i="3"/>
  <c r="U80" i="3"/>
  <c r="U429" i="3"/>
  <c r="U354" i="3"/>
  <c r="U409" i="3"/>
  <c r="K409" i="3" s="1"/>
  <c r="U229" i="3"/>
  <c r="U36" i="3"/>
  <c r="U153" i="3"/>
  <c r="U112" i="3"/>
  <c r="U169" i="3"/>
  <c r="U37" i="3"/>
  <c r="U334" i="3"/>
  <c r="U76" i="3"/>
  <c r="U435" i="3"/>
  <c r="U181" i="3"/>
  <c r="U104" i="3"/>
  <c r="U45" i="3"/>
  <c r="U5" i="3"/>
  <c r="U345" i="3"/>
  <c r="U215" i="3"/>
  <c r="U295" i="3"/>
  <c r="U433" i="3"/>
  <c r="U346" i="3"/>
  <c r="U140" i="3"/>
  <c r="U51" i="3"/>
  <c r="U505" i="3"/>
  <c r="U103" i="3"/>
  <c r="U497" i="3"/>
  <c r="U518" i="3"/>
  <c r="U6" i="3"/>
  <c r="U155" i="3"/>
  <c r="U137" i="3"/>
  <c r="U134" i="3"/>
  <c r="U266" i="3"/>
  <c r="U537" i="3"/>
  <c r="K537" i="3" s="1"/>
  <c r="U458" i="3"/>
  <c r="U23" i="3"/>
  <c r="U123" i="3"/>
  <c r="U344" i="3"/>
  <c r="U132" i="3"/>
  <c r="U527" i="3"/>
  <c r="K527" i="3" s="1"/>
  <c r="U453" i="3"/>
  <c r="U61" i="3"/>
  <c r="U9" i="3"/>
  <c r="U396" i="3"/>
  <c r="U151" i="3"/>
  <c r="U197" i="3"/>
  <c r="U72" i="3"/>
  <c r="U98" i="3"/>
  <c r="U244" i="3"/>
  <c r="U417" i="3"/>
  <c r="K417" i="3" s="1"/>
  <c r="U408" i="3"/>
  <c r="U469" i="3"/>
  <c r="U114" i="3"/>
  <c r="U522" i="3"/>
  <c r="U301" i="3"/>
  <c r="U507" i="3"/>
  <c r="U56" i="3"/>
  <c r="U207" i="3"/>
  <c r="K207" i="3" s="1"/>
  <c r="U468" i="3"/>
  <c r="U493" i="3"/>
  <c r="U355" i="3"/>
  <c r="U446" i="3"/>
  <c r="K446" i="3" s="1"/>
  <c r="U33" i="3"/>
  <c r="U68" i="3"/>
  <c r="U430" i="3"/>
  <c r="K430" i="3" s="1"/>
  <c r="U448" i="3"/>
  <c r="U541" i="3"/>
  <c r="U331" i="3"/>
  <c r="U152" i="3"/>
  <c r="U83" i="3"/>
  <c r="U531" i="3"/>
  <c r="U525" i="3"/>
  <c r="U373" i="3"/>
  <c r="K373" i="3" s="1"/>
  <c r="U164" i="3"/>
  <c r="U14" i="3"/>
  <c r="U524" i="3"/>
  <c r="U257" i="3"/>
  <c r="U96" i="3"/>
  <c r="U473" i="3"/>
  <c r="U235" i="3"/>
  <c r="U19" i="3"/>
  <c r="U119" i="3"/>
  <c r="U159" i="3"/>
  <c r="U122" i="3"/>
  <c r="U236" i="3"/>
  <c r="U488" i="3"/>
  <c r="K488" i="3" s="1"/>
  <c r="U218" i="3"/>
  <c r="U467" i="3"/>
  <c r="U185" i="3"/>
  <c r="U280" i="3"/>
  <c r="U43" i="3"/>
  <c r="U77" i="3"/>
  <c r="U129" i="3"/>
  <c r="U427" i="3"/>
  <c r="U341" i="3"/>
  <c r="U439" i="3"/>
  <c r="K439" i="3" s="1"/>
  <c r="U124" i="3"/>
  <c r="U13" i="3"/>
  <c r="U374" i="3"/>
  <c r="U272" i="3"/>
  <c r="U127" i="3"/>
  <c r="U10" i="3"/>
  <c r="U454" i="3"/>
  <c r="U121" i="3"/>
  <c r="U248" i="3"/>
  <c r="U390" i="3"/>
  <c r="K390" i="3" s="1"/>
  <c r="U227" i="3"/>
  <c r="U136" i="3"/>
  <c r="U108" i="3"/>
  <c r="U182" i="3"/>
  <c r="U214" i="3"/>
  <c r="U475" i="3"/>
  <c r="U57" i="3"/>
  <c r="U419" i="3"/>
  <c r="U171" i="3"/>
  <c r="U247" i="3"/>
  <c r="U16" i="3"/>
  <c r="U304" i="3"/>
  <c r="U364" i="3"/>
  <c r="U40" i="3"/>
  <c r="U265" i="3"/>
  <c r="U71" i="3"/>
  <c r="U291" i="3"/>
  <c r="K291" i="3" s="1"/>
  <c r="U372" i="3"/>
  <c r="U232" i="3"/>
  <c r="U290" i="3"/>
  <c r="U82" i="3"/>
  <c r="U130" i="3"/>
  <c r="U443" i="3"/>
  <c r="U133" i="3"/>
  <c r="U441" i="3"/>
  <c r="U490" i="3"/>
  <c r="U502" i="3"/>
  <c r="K502" i="3" s="1"/>
  <c r="U42" i="3"/>
  <c r="U65" i="3"/>
  <c r="U154" i="3"/>
  <c r="U370" i="3"/>
  <c r="U357" i="3"/>
  <c r="U413" i="3"/>
  <c r="U8" i="3"/>
  <c r="U190" i="3"/>
  <c r="U135" i="3"/>
  <c r="U115" i="3"/>
  <c r="U442" i="3"/>
  <c r="K442" i="3" s="1"/>
  <c r="U487" i="3"/>
  <c r="K487" i="3" s="1"/>
  <c r="U89" i="3"/>
  <c r="U173" i="3"/>
  <c r="U177" i="3"/>
  <c r="U221" i="3"/>
  <c r="U204" i="3"/>
  <c r="U252" i="3"/>
  <c r="U97" i="3"/>
  <c r="U143" i="3"/>
  <c r="U356" i="3"/>
  <c r="U24" i="3"/>
  <c r="U455" i="3"/>
  <c r="U54" i="3"/>
  <c r="U210" i="3"/>
  <c r="U421" i="3"/>
  <c r="U509" i="3"/>
  <c r="U242" i="3"/>
  <c r="U200" i="3"/>
  <c r="U161" i="3"/>
  <c r="U49" i="3"/>
  <c r="U330" i="3"/>
  <c r="U256" i="3"/>
  <c r="U186" i="3"/>
  <c r="U424" i="3"/>
  <c r="U259" i="3"/>
  <c r="U504" i="3"/>
  <c r="U316" i="3"/>
  <c r="U163" i="3"/>
  <c r="U88" i="3"/>
  <c r="U510" i="3"/>
  <c r="K510" i="3" s="1"/>
  <c r="U148" i="3"/>
  <c r="U399" i="3"/>
  <c r="K399" i="3" s="1"/>
  <c r="U46" i="3"/>
  <c r="U333" i="3"/>
  <c r="U484" i="3"/>
  <c r="K484" i="3" s="1"/>
  <c r="U126" i="3"/>
  <c r="U376" i="3"/>
  <c r="K376" i="3" s="1"/>
  <c r="U84" i="3"/>
  <c r="U31" i="3"/>
  <c r="U303" i="3"/>
  <c r="U81" i="3"/>
  <c r="U335" i="3"/>
  <c r="K335" i="3" s="1"/>
  <c r="U228" i="3"/>
  <c r="U332" i="3"/>
  <c r="U474" i="3"/>
  <c r="U55" i="3"/>
  <c r="U383" i="3"/>
  <c r="U395" i="3"/>
  <c r="U166" i="3"/>
  <c r="U230" i="3"/>
  <c r="U462" i="3"/>
  <c r="U289" i="3"/>
  <c r="U167" i="3"/>
  <c r="U359" i="3"/>
  <c r="U110" i="3"/>
  <c r="U192" i="3"/>
  <c r="U253" i="3"/>
  <c r="K253" i="3" s="1"/>
  <c r="U176" i="3"/>
  <c r="U203" i="3"/>
  <c r="U456" i="3"/>
  <c r="U107" i="3"/>
  <c r="U480" i="3"/>
  <c r="U226" i="3"/>
  <c r="U313" i="3"/>
  <c r="U275" i="3"/>
  <c r="U425" i="3"/>
  <c r="U296" i="3"/>
  <c r="U102" i="3"/>
  <c r="U367" i="3"/>
  <c r="K367" i="3" s="1"/>
  <c r="U73" i="3"/>
  <c r="U78" i="3"/>
  <c r="U239" i="3"/>
  <c r="U292" i="3"/>
  <c r="U508" i="3"/>
  <c r="U22" i="3"/>
  <c r="U515" i="3"/>
  <c r="U142" i="3"/>
  <c r="U149" i="3"/>
  <c r="U32" i="3"/>
  <c r="U50" i="3"/>
  <c r="U463" i="3"/>
  <c r="U172" i="3"/>
  <c r="U258" i="3"/>
  <c r="U175" i="3"/>
  <c r="U118" i="3"/>
  <c r="U87" i="3"/>
  <c r="U269" i="3"/>
  <c r="U366" i="3"/>
  <c r="U196" i="3"/>
  <c r="U402" i="3"/>
  <c r="U460" i="3"/>
  <c r="U139" i="3"/>
  <c r="U263" i="3"/>
  <c r="U314" i="3"/>
  <c r="U323" i="3"/>
  <c r="U286" i="3"/>
  <c r="U60" i="3"/>
  <c r="U116" i="3"/>
  <c r="U530" i="3"/>
  <c r="U255" i="3"/>
  <c r="U58" i="3"/>
  <c r="R18" i="3"/>
  <c r="R56" i="3"/>
  <c r="R114" i="3"/>
  <c r="R48" i="3"/>
  <c r="R35" i="3"/>
  <c r="R25" i="3"/>
  <c r="R13" i="3"/>
  <c r="R36" i="3"/>
  <c r="R61" i="3"/>
  <c r="R84" i="3"/>
  <c r="R103" i="3"/>
  <c r="R6" i="3"/>
  <c r="R174" i="3"/>
  <c r="R99" i="3"/>
  <c r="R66" i="3"/>
  <c r="R41" i="3"/>
  <c r="R52" i="3"/>
  <c r="R127" i="3"/>
  <c r="R62" i="3"/>
  <c r="R11" i="3"/>
  <c r="R71" i="3"/>
  <c r="R164" i="3"/>
  <c r="R156" i="3"/>
  <c r="R21" i="3"/>
  <c r="R76" i="3"/>
  <c r="R20" i="3"/>
  <c r="R198" i="3"/>
  <c r="R17" i="3"/>
  <c r="R10" i="3"/>
  <c r="R47" i="3"/>
  <c r="R356" i="3"/>
  <c r="R26" i="3"/>
  <c r="R129" i="3"/>
  <c r="R94" i="3"/>
  <c r="R15" i="3"/>
  <c r="R60" i="3"/>
  <c r="R392" i="3"/>
  <c r="R299" i="3"/>
  <c r="R219" i="3"/>
  <c r="R128" i="3"/>
  <c r="R133" i="3"/>
  <c r="R72" i="3"/>
  <c r="R69" i="3"/>
  <c r="R91" i="3"/>
  <c r="R115" i="3"/>
  <c r="R64" i="3"/>
  <c r="R28" i="3"/>
  <c r="R42" i="3"/>
  <c r="R176" i="3"/>
  <c r="R117" i="3"/>
  <c r="R137" i="3"/>
  <c r="R180" i="3"/>
  <c r="R139" i="3"/>
  <c r="R187" i="3"/>
  <c r="R7" i="3"/>
  <c r="R37" i="3"/>
  <c r="R12" i="3"/>
  <c r="R19" i="3"/>
  <c r="R46" i="3"/>
  <c r="R93" i="3"/>
  <c r="R92" i="3"/>
  <c r="R217" i="3"/>
  <c r="R169" i="3"/>
  <c r="R5" i="3"/>
  <c r="R57" i="3"/>
  <c r="R33" i="3"/>
  <c r="R96" i="3"/>
  <c r="R85" i="3"/>
  <c r="R382" i="3"/>
  <c r="R172" i="3"/>
  <c r="R54" i="3"/>
  <c r="R100" i="3"/>
  <c r="R14" i="3"/>
  <c r="R29" i="3"/>
  <c r="R34" i="3"/>
  <c r="R27" i="3"/>
  <c r="R106" i="3"/>
  <c r="R80" i="3"/>
  <c r="R147" i="3"/>
  <c r="R22" i="3"/>
  <c r="R116" i="3"/>
  <c r="R168" i="3"/>
  <c r="R348" i="3"/>
  <c r="R75" i="3"/>
  <c r="R120" i="3"/>
  <c r="R239" i="3"/>
  <c r="R212" i="3"/>
  <c r="R113" i="3"/>
  <c r="R107" i="3"/>
  <c r="R31" i="3"/>
  <c r="R214" i="3"/>
  <c r="R50" i="3"/>
  <c r="R30" i="3"/>
  <c r="R58" i="3"/>
  <c r="Q285" i="3"/>
  <c r="Q102" i="3"/>
  <c r="Q8" i="3"/>
  <c r="Q341" i="3"/>
  <c r="Q66" i="3"/>
  <c r="Q429" i="3"/>
  <c r="Q7" i="3"/>
  <c r="Q47" i="3"/>
  <c r="Q227" i="3"/>
  <c r="Q142" i="3"/>
  <c r="Q16" i="3"/>
  <c r="Q313" i="3"/>
  <c r="Q425" i="3"/>
  <c r="Q110" i="3"/>
  <c r="Q21" i="3"/>
  <c r="Q211" i="3"/>
  <c r="Q297" i="3"/>
  <c r="Q428" i="3"/>
  <c r="Q17" i="3"/>
  <c r="Q374" i="3"/>
  <c r="Q153" i="3"/>
  <c r="Q84" i="3"/>
  <c r="Q15" i="3"/>
  <c r="Q103" i="3"/>
  <c r="Q171" i="3"/>
  <c r="Q252" i="3"/>
  <c r="Q152" i="3"/>
  <c r="Q19" i="3"/>
  <c r="Q196" i="3"/>
  <c r="Q6" i="3"/>
  <c r="Q224" i="3"/>
  <c r="Q18" i="3"/>
  <c r="Q106" i="3"/>
  <c r="Q39" i="3"/>
  <c r="Q239" i="3"/>
  <c r="Q112" i="3"/>
  <c r="Q307" i="3"/>
  <c r="Q81" i="3"/>
  <c r="Q247" i="3"/>
  <c r="Q55" i="3"/>
  <c r="Q441" i="3"/>
  <c r="Q42" i="3"/>
  <c r="Q161" i="3"/>
  <c r="Q53" i="3"/>
  <c r="Q180" i="3"/>
  <c r="Q491" i="3"/>
  <c r="Q100" i="3"/>
  <c r="Q13" i="3"/>
  <c r="Q279" i="3"/>
  <c r="Q107" i="3"/>
  <c r="Q346" i="3"/>
  <c r="K346" i="3" s="1"/>
  <c r="Q505" i="3"/>
  <c r="Q182" i="3"/>
  <c r="Q474" i="3"/>
  <c r="Q116" i="3"/>
  <c r="Q14" i="3"/>
  <c r="Q122" i="3"/>
  <c r="Q402" i="3"/>
  <c r="O6" i="3"/>
  <c r="O129" i="3"/>
  <c r="O23" i="3"/>
  <c r="O256" i="3"/>
  <c r="O191" i="3"/>
  <c r="O160" i="3"/>
  <c r="O107" i="3"/>
  <c r="O31" i="3"/>
  <c r="O103" i="3"/>
  <c r="O108" i="3"/>
  <c r="O55" i="3"/>
  <c r="O232" i="3"/>
  <c r="O164" i="3"/>
  <c r="O65" i="3"/>
  <c r="O102" i="3"/>
  <c r="O27" i="3"/>
  <c r="O268" i="3"/>
  <c r="O37" i="3"/>
  <c r="O81" i="3"/>
  <c r="O82" i="3"/>
  <c r="O154" i="3"/>
  <c r="O25" i="3"/>
  <c r="O51" i="3"/>
  <c r="O316" i="3"/>
  <c r="O106" i="3"/>
  <c r="O303" i="3"/>
  <c r="O218" i="3"/>
  <c r="O26" i="3"/>
  <c r="O180" i="3"/>
  <c r="O66" i="3"/>
  <c r="O41" i="3"/>
  <c r="O147" i="3"/>
  <c r="O84" i="3"/>
  <c r="O497" i="3"/>
  <c r="O301" i="3"/>
  <c r="O56" i="3"/>
  <c r="O24" i="3"/>
  <c r="O196" i="3"/>
  <c r="O21" i="3"/>
  <c r="O8" i="3"/>
  <c r="O36" i="3"/>
  <c r="O314" i="3"/>
  <c r="O83" i="3"/>
  <c r="N39" i="3"/>
  <c r="N196" i="3"/>
  <c r="N106" i="3"/>
  <c r="N490" i="3"/>
  <c r="N24" i="3"/>
  <c r="N32" i="3"/>
  <c r="N317" i="3"/>
  <c r="N37" i="3"/>
  <c r="N147" i="3"/>
  <c r="N475" i="3"/>
  <c r="N5" i="3"/>
  <c r="N9" i="3"/>
  <c r="N100" i="3"/>
  <c r="N84" i="3"/>
  <c r="N66" i="3"/>
  <c r="N47" i="3"/>
  <c r="N454" i="3"/>
  <c r="N19" i="3"/>
  <c r="N129" i="3"/>
  <c r="N316" i="3"/>
  <c r="S276" i="3"/>
  <c r="S26" i="3"/>
  <c r="S6" i="3"/>
  <c r="S158" i="3"/>
  <c r="S102" i="3"/>
  <c r="S34" i="3"/>
  <c r="S465" i="3"/>
  <c r="S155" i="3"/>
  <c r="S185" i="3"/>
  <c r="S174" i="3"/>
  <c r="S211" i="3"/>
  <c r="S29" i="3"/>
  <c r="S137" i="3"/>
  <c r="S351" i="3"/>
  <c r="S48" i="3"/>
  <c r="S35" i="3"/>
  <c r="S75" i="3"/>
  <c r="S375" i="3"/>
  <c r="S284" i="3"/>
  <c r="S403" i="3"/>
  <c r="S193" i="3"/>
  <c r="S38" i="3"/>
  <c r="S105" i="3"/>
  <c r="S293" i="3"/>
  <c r="S536" i="3"/>
  <c r="S91" i="3"/>
  <c r="S225" i="3"/>
  <c r="S189" i="3"/>
  <c r="S397" i="3"/>
  <c r="S27" i="3"/>
  <c r="S266" i="3"/>
  <c r="S69" i="3"/>
  <c r="S99" i="3"/>
  <c r="S139" i="3"/>
  <c r="S343" i="3"/>
  <c r="S63" i="3"/>
  <c r="S79" i="3"/>
  <c r="S347" i="3"/>
  <c r="S472" i="3"/>
  <c r="S523" i="3"/>
  <c r="S263" i="3"/>
  <c r="S23" i="3"/>
  <c r="S106" i="3"/>
  <c r="S66" i="3"/>
  <c r="S398" i="3"/>
  <c r="S111" i="3"/>
  <c r="S44" i="3"/>
  <c r="S124" i="3"/>
  <c r="S308" i="3"/>
  <c r="S413" i="3"/>
  <c r="S150" i="3"/>
  <c r="S414" i="3"/>
  <c r="S306" i="3"/>
  <c r="S282" i="3"/>
  <c r="S270" i="3"/>
  <c r="S117" i="3"/>
  <c r="S93" i="3"/>
  <c r="S209" i="3"/>
  <c r="S320" i="3"/>
  <c r="S379" i="3"/>
  <c r="S165" i="3"/>
  <c r="S471" i="3"/>
  <c r="S224" i="3"/>
  <c r="S144" i="3"/>
  <c r="S339" i="3"/>
  <c r="S219" i="3"/>
  <c r="S317" i="3"/>
  <c r="S217" i="3"/>
  <c r="S326" i="3"/>
  <c r="S95" i="3"/>
  <c r="S146" i="3"/>
  <c r="S77" i="3"/>
  <c r="S59" i="3"/>
  <c r="S73" i="3"/>
  <c r="S241" i="3"/>
  <c r="S134" i="3"/>
  <c r="S90" i="3"/>
  <c r="S294" i="3"/>
  <c r="S234" i="3"/>
  <c r="K234" i="3" s="1"/>
  <c r="S427" i="3"/>
  <c r="S392" i="3"/>
  <c r="S319" i="3"/>
  <c r="S341" i="3"/>
  <c r="S329" i="3"/>
  <c r="S278" i="3"/>
  <c r="S92" i="3"/>
  <c r="S187" i="3"/>
  <c r="S458" i="3"/>
  <c r="S243" i="3"/>
  <c r="S25" i="3"/>
  <c r="S382" i="3"/>
  <c r="S170" i="3"/>
  <c r="S120" i="3"/>
  <c r="S100" i="3"/>
  <c r="S17" i="3"/>
  <c r="S302" i="3"/>
  <c r="S46" i="3"/>
  <c r="S418" i="3"/>
  <c r="S516" i="3"/>
  <c r="K516" i="3" s="1"/>
  <c r="S78" i="3"/>
  <c r="S394" i="3"/>
  <c r="S438" i="3"/>
  <c r="S156" i="3"/>
  <c r="S41" i="3"/>
  <c r="S13" i="3"/>
  <c r="S388" i="3"/>
  <c r="S449" i="3"/>
  <c r="S344" i="3"/>
  <c r="S322" i="3"/>
  <c r="S115" i="3"/>
  <c r="S125" i="3"/>
  <c r="S299" i="3"/>
  <c r="S132" i="3"/>
  <c r="S268" i="3"/>
  <c r="S374" i="3"/>
  <c r="S239" i="3"/>
  <c r="S94" i="3"/>
  <c r="S7" i="3"/>
  <c r="S36" i="3"/>
  <c r="S237" i="3"/>
  <c r="S272" i="3"/>
  <c r="S470" i="3"/>
  <c r="S127" i="3"/>
  <c r="S37" i="3"/>
  <c r="S334" i="3"/>
  <c r="S292" i="3"/>
  <c r="S76" i="3"/>
  <c r="S61" i="3"/>
  <c r="S454" i="3"/>
  <c r="S181" i="3"/>
  <c r="S62" i="3"/>
  <c r="S45" i="3"/>
  <c r="S5" i="3"/>
  <c r="S345" i="3"/>
  <c r="S9" i="3"/>
  <c r="S215" i="3"/>
  <c r="S508" i="3"/>
  <c r="K508" i="3" s="1"/>
  <c r="S340" i="3"/>
  <c r="S248" i="3"/>
  <c r="S305" i="3"/>
  <c r="S151" i="3"/>
  <c r="S22" i="3"/>
  <c r="S15" i="3"/>
  <c r="S51" i="3"/>
  <c r="S227" i="3"/>
  <c r="S173" i="3"/>
  <c r="S72" i="3"/>
  <c r="S98" i="3"/>
  <c r="S177" i="3"/>
  <c r="S214" i="3"/>
  <c r="S469" i="3"/>
  <c r="S114" i="3"/>
  <c r="S142" i="3"/>
  <c r="S419" i="3"/>
  <c r="S332" i="3"/>
  <c r="S171" i="3"/>
  <c r="S226" i="3"/>
  <c r="S204" i="3"/>
  <c r="S286" i="3"/>
  <c r="S304" i="3"/>
  <c r="S128" i="3"/>
  <c r="S364" i="3"/>
  <c r="S20" i="3"/>
  <c r="S361" i="3"/>
  <c r="S513" i="3"/>
  <c r="S80" i="3"/>
  <c r="S429" i="3"/>
  <c r="S191" i="3"/>
  <c r="S354" i="3"/>
  <c r="S456" i="3"/>
  <c r="S267" i="3"/>
  <c r="S52" i="3"/>
  <c r="S461" i="3"/>
  <c r="S153" i="3"/>
  <c r="S112" i="3"/>
  <c r="S169" i="3"/>
  <c r="S160" i="3"/>
  <c r="S126" i="3"/>
  <c r="S10" i="3"/>
  <c r="S186" i="3"/>
  <c r="S113" i="3"/>
  <c r="S233" i="3"/>
  <c r="S28" i="3"/>
  <c r="S104" i="3"/>
  <c r="S107" i="3"/>
  <c r="S184" i="3"/>
  <c r="S84" i="3"/>
  <c r="S121" i="3"/>
  <c r="S396" i="3"/>
  <c r="S31" i="3"/>
  <c r="S140" i="3"/>
  <c r="S337" i="3"/>
  <c r="K337" i="3" s="1"/>
  <c r="S307" i="3"/>
  <c r="S412" i="3"/>
  <c r="S303" i="3"/>
  <c r="S314" i="3"/>
  <c r="S136" i="3"/>
  <c r="S108" i="3"/>
  <c r="S81" i="3"/>
  <c r="S182" i="3"/>
  <c r="S480" i="3"/>
  <c r="S221" i="3"/>
  <c r="S323" i="3"/>
  <c r="S57" i="3"/>
  <c r="S228" i="3"/>
  <c r="S149" i="3"/>
  <c r="S301" i="3"/>
  <c r="S252" i="3"/>
  <c r="S507" i="3"/>
  <c r="S56" i="3"/>
  <c r="S97" i="3"/>
  <c r="S504" i="3"/>
  <c r="S143" i="3"/>
  <c r="S86" i="3"/>
  <c r="S32" i="3"/>
  <c r="S71" i="3"/>
  <c r="S355" i="3"/>
  <c r="S33" i="3"/>
  <c r="S463" i="3"/>
  <c r="S166" i="3"/>
  <c r="S232" i="3"/>
  <c r="S116" i="3"/>
  <c r="S82" i="3"/>
  <c r="S60" i="3"/>
  <c r="S50" i="3"/>
  <c r="S395" i="3"/>
  <c r="S68" i="3"/>
  <c r="S290" i="3"/>
  <c r="S258" i="3"/>
  <c r="S24" i="3"/>
  <c r="S130" i="3"/>
  <c r="S331" i="3"/>
  <c r="S455" i="3"/>
  <c r="S152" i="3"/>
  <c r="S83" i="3"/>
  <c r="S175" i="3"/>
  <c r="S462" i="3"/>
  <c r="S443" i="3"/>
  <c r="S88" i="3"/>
  <c r="S87" i="3"/>
  <c r="S289" i="3"/>
  <c r="S210" i="3"/>
  <c r="S524" i="3"/>
  <c r="S269" i="3"/>
  <c r="S96" i="3"/>
  <c r="S366" i="3"/>
  <c r="S359" i="3"/>
  <c r="S19" i="3"/>
  <c r="S119" i="3"/>
  <c r="S159" i="3"/>
  <c r="S178" i="3"/>
  <c r="S58" i="3"/>
  <c r="S65" i="3"/>
  <c r="S154" i="3"/>
  <c r="S110" i="3"/>
  <c r="S370" i="3"/>
  <c r="S357" i="3"/>
  <c r="S148" i="3"/>
  <c r="S161" i="3"/>
  <c r="S296" i="3"/>
  <c r="S176" i="3"/>
  <c r="S256" i="3"/>
  <c r="S242" i="3"/>
  <c r="S541" i="3"/>
  <c r="S265" i="3"/>
  <c r="S372" i="3"/>
  <c r="S172" i="3"/>
  <c r="S448" i="3"/>
  <c r="S313" i="3"/>
  <c r="S163" i="3"/>
  <c r="S230" i="3"/>
  <c r="K230" i="3" s="1"/>
  <c r="S530" i="3"/>
  <c r="S275" i="3"/>
  <c r="S531" i="3"/>
  <c r="S525" i="3"/>
  <c r="S54" i="3"/>
  <c r="S133" i="3"/>
  <c r="S255" i="3"/>
  <c r="S14" i="3"/>
  <c r="S167" i="3"/>
  <c r="S425" i="3"/>
  <c r="S257" i="3"/>
  <c r="S30" i="3"/>
  <c r="S473" i="3"/>
  <c r="S509" i="3"/>
  <c r="S208" i="3"/>
  <c r="S122" i="3"/>
  <c r="S200" i="3"/>
  <c r="S236" i="3"/>
  <c r="S196" i="3"/>
  <c r="S218" i="3"/>
  <c r="S467" i="3"/>
  <c r="S402" i="3"/>
  <c r="S203" i="3"/>
  <c r="S103" i="3"/>
  <c r="S421" i="3"/>
  <c r="S316" i="3"/>
  <c r="Q5" i="3"/>
  <c r="N366" i="3"/>
  <c r="N507" i="3"/>
  <c r="N480" i="3"/>
  <c r="N181" i="3"/>
  <c r="N160" i="3"/>
  <c r="N165" i="3"/>
  <c r="N282" i="3"/>
  <c r="N236" i="3"/>
  <c r="N355" i="3"/>
  <c r="N142" i="3"/>
  <c r="N449" i="3"/>
  <c r="N144" i="3"/>
  <c r="N158" i="3"/>
  <c r="N524" i="3"/>
  <c r="N149" i="3"/>
  <c r="N177" i="3"/>
  <c r="N233" i="3"/>
  <c r="N134" i="3"/>
  <c r="N102" i="3"/>
  <c r="N308" i="3"/>
  <c r="N296" i="3"/>
  <c r="N255" i="3"/>
  <c r="N332" i="3"/>
  <c r="N334" i="3"/>
  <c r="N322" i="3"/>
  <c r="N284" i="3"/>
  <c r="N270" i="3"/>
  <c r="O5" i="3"/>
  <c r="M379" i="3"/>
  <c r="M471" i="3"/>
  <c r="M326" i="3"/>
  <c r="M95" i="3"/>
  <c r="M73" i="3"/>
  <c r="M91" i="3"/>
  <c r="M397" i="3"/>
  <c r="M392" i="3"/>
  <c r="M319" i="3"/>
  <c r="M347" i="3"/>
  <c r="M243" i="3"/>
  <c r="M263" i="3"/>
  <c r="M111" i="3"/>
  <c r="M124" i="3"/>
  <c r="M394" i="3"/>
  <c r="M156" i="3"/>
  <c r="M361" i="3"/>
  <c r="M268" i="3"/>
  <c r="M272" i="3"/>
  <c r="M470" i="3"/>
  <c r="M126" i="3"/>
  <c r="M186" i="3"/>
  <c r="M233" i="3"/>
  <c r="M45" i="3"/>
  <c r="M5" i="3"/>
  <c r="M84" i="3"/>
  <c r="M396" i="3"/>
  <c r="M22" i="3"/>
  <c r="M412" i="3"/>
  <c r="M98" i="3"/>
  <c r="M142" i="3"/>
  <c r="M171" i="3"/>
  <c r="M204" i="3"/>
  <c r="M252" i="3"/>
  <c r="M364" i="3"/>
  <c r="M308" i="3"/>
  <c r="M150" i="3"/>
  <c r="M414" i="3"/>
  <c r="M158" i="3"/>
  <c r="M320" i="3"/>
  <c r="M211" i="3"/>
  <c r="M29" i="3"/>
  <c r="M375" i="3"/>
  <c r="M146" i="3"/>
  <c r="M38" i="3"/>
  <c r="M294" i="3"/>
  <c r="M139" i="3"/>
  <c r="M329" i="3"/>
  <c r="M92" i="3"/>
  <c r="M472" i="3"/>
  <c r="M382" i="3"/>
  <c r="M302" i="3"/>
  <c r="M388" i="3"/>
  <c r="M438" i="3"/>
  <c r="M344" i="3"/>
  <c r="M41" i="3"/>
  <c r="M125" i="3"/>
  <c r="M429" i="3"/>
  <c r="M354" i="3"/>
  <c r="M456" i="3"/>
  <c r="M237" i="3"/>
  <c r="M169" i="3"/>
  <c r="M181" i="3"/>
  <c r="M107" i="3"/>
  <c r="M9" i="3"/>
  <c r="M340" i="3"/>
  <c r="M305" i="3"/>
  <c r="M11" i="3"/>
  <c r="M81" i="3"/>
  <c r="M214" i="3"/>
  <c r="M323" i="3"/>
  <c r="M228" i="3"/>
  <c r="M504" i="3"/>
  <c r="M465" i="3"/>
  <c r="M165" i="3"/>
  <c r="M317" i="3"/>
  <c r="M134" i="3"/>
  <c r="M90" i="3"/>
  <c r="M427" i="3"/>
  <c r="M458" i="3"/>
  <c r="M17" i="3"/>
  <c r="M94" i="3"/>
  <c r="M160" i="3"/>
  <c r="M292" i="3"/>
  <c r="M173" i="3"/>
  <c r="M469" i="3"/>
  <c r="M128" i="3"/>
  <c r="M86" i="3"/>
  <c r="M172" i="3"/>
  <c r="M448" i="3"/>
  <c r="M331" i="3"/>
  <c r="M88" i="3"/>
  <c r="M257" i="3"/>
  <c r="M122" i="3"/>
  <c r="M203" i="3"/>
  <c r="M6" i="3"/>
  <c r="M270" i="3"/>
  <c r="M129" i="3"/>
  <c r="M306" i="3"/>
  <c r="M137" i="3"/>
  <c r="M339" i="3"/>
  <c r="M105" i="3"/>
  <c r="M343" i="3"/>
  <c r="M278" i="3"/>
  <c r="M418" i="3"/>
  <c r="M13" i="3"/>
  <c r="M80" i="3"/>
  <c r="M267" i="3"/>
  <c r="M153" i="3"/>
  <c r="M37" i="3"/>
  <c r="M62" i="3"/>
  <c r="M15" i="3"/>
  <c r="M227" i="3"/>
  <c r="M303" i="3"/>
  <c r="M182" i="3"/>
  <c r="M149" i="3"/>
  <c r="M56" i="3"/>
  <c r="M265" i="3"/>
  <c r="M463" i="3"/>
  <c r="M116" i="3"/>
  <c r="M82" i="3"/>
  <c r="M175" i="3"/>
  <c r="M525" i="3"/>
  <c r="M133" i="3"/>
  <c r="M509" i="3"/>
  <c r="M159" i="3"/>
  <c r="M178" i="3"/>
  <c r="M65" i="3"/>
  <c r="M154" i="3"/>
  <c r="M218" i="3"/>
  <c r="M467" i="3"/>
  <c r="M176" i="3"/>
  <c r="M413" i="3"/>
  <c r="M351" i="3"/>
  <c r="M8" i="3"/>
  <c r="M536" i="3"/>
  <c r="M77" i="3"/>
  <c r="M187" i="3"/>
  <c r="M46" i="3"/>
  <c r="M191" i="3"/>
  <c r="M52" i="3"/>
  <c r="M112" i="3"/>
  <c r="M345" i="3"/>
  <c r="M108" i="3"/>
  <c r="M507" i="3"/>
  <c r="M152" i="3"/>
  <c r="M118" i="3"/>
  <c r="M255" i="3"/>
  <c r="M524" i="3"/>
  <c r="M58" i="3"/>
  <c r="M115" i="3"/>
  <c r="M461" i="3"/>
  <c r="M33" i="3"/>
  <c r="M313" i="3"/>
  <c r="M209" i="3"/>
  <c r="M18" i="3"/>
  <c r="M132" i="3"/>
  <c r="M114" i="3"/>
  <c r="M143" i="3"/>
  <c r="M87" i="3"/>
  <c r="M30" i="3"/>
  <c r="M370" i="3"/>
  <c r="M224" i="3"/>
  <c r="M241" i="3"/>
  <c r="M341" i="3"/>
  <c r="M523" i="3"/>
  <c r="M106" i="3"/>
  <c r="M239" i="3"/>
  <c r="M12" i="3"/>
  <c r="M307" i="3"/>
  <c r="M221" i="3"/>
  <c r="M226" i="3"/>
  <c r="M395" i="3"/>
  <c r="M258" i="3"/>
  <c r="M530" i="3"/>
  <c r="M275" i="3"/>
  <c r="M289" i="3"/>
  <c r="M425" i="3"/>
  <c r="M208" i="3"/>
  <c r="M200" i="3"/>
  <c r="M402" i="3"/>
  <c r="M102" i="3"/>
  <c r="M100" i="3"/>
  <c r="M20" i="3"/>
  <c r="M334" i="3"/>
  <c r="M314" i="3"/>
  <c r="M232" i="3"/>
  <c r="M473" i="3"/>
  <c r="M39" i="3"/>
  <c r="M454" i="3"/>
  <c r="M355" i="3"/>
  <c r="M290" i="3"/>
  <c r="M455" i="3"/>
  <c r="M443" i="3"/>
  <c r="M167" i="3"/>
  <c r="M359" i="3"/>
  <c r="M161" i="3"/>
  <c r="Y6" i="19"/>
  <c r="S6" i="19"/>
  <c r="Q6" i="19"/>
  <c r="G6" i="19"/>
  <c r="O6" i="19"/>
  <c r="M6" i="19"/>
  <c r="K6" i="19"/>
  <c r="I6" i="19"/>
  <c r="K290" i="3" l="1"/>
  <c r="K163" i="3"/>
  <c r="L163" i="3" s="1"/>
  <c r="K372" i="3"/>
  <c r="K475" i="3"/>
  <c r="K305" i="3"/>
  <c r="K20" i="3"/>
  <c r="K343" i="3"/>
  <c r="K269" i="3"/>
  <c r="L269" i="3" s="1"/>
  <c r="K467" i="3"/>
  <c r="K461" i="3"/>
  <c r="L461" i="3" s="1"/>
  <c r="K361" i="3"/>
  <c r="K73" i="3"/>
  <c r="K228" i="3"/>
  <c r="K146" i="3"/>
  <c r="K355" i="3"/>
  <c r="K21" i="3"/>
  <c r="K276" i="3"/>
  <c r="L276" i="3" s="1"/>
  <c r="K364" i="3"/>
  <c r="K357" i="3"/>
  <c r="K497" i="3"/>
  <c r="L497" i="3" s="1"/>
  <c r="K242" i="3"/>
  <c r="L242" i="3" s="1"/>
  <c r="K167" i="3"/>
  <c r="L167" i="3" s="1"/>
  <c r="K473" i="3"/>
  <c r="K275" i="3"/>
  <c r="K239" i="3"/>
  <c r="K18" i="3"/>
  <c r="K524" i="3"/>
  <c r="L524" i="3" s="1"/>
  <c r="K112" i="3"/>
  <c r="K525" i="3"/>
  <c r="K62" i="3"/>
  <c r="K80" i="3"/>
  <c r="K172" i="3"/>
  <c r="K329" i="3"/>
  <c r="K38" i="3"/>
  <c r="K29" i="3"/>
  <c r="K268" i="3"/>
  <c r="K326" i="3"/>
  <c r="K419" i="3"/>
  <c r="L419" i="3" s="1"/>
  <c r="K141" i="3"/>
  <c r="L141" i="3" s="1"/>
  <c r="K199" i="3"/>
  <c r="K200" i="3"/>
  <c r="L200" i="3" s="1"/>
  <c r="K87" i="3"/>
  <c r="K187" i="3"/>
  <c r="K208" i="3"/>
  <c r="K221" i="3"/>
  <c r="L221" i="3" s="1"/>
  <c r="K224" i="3"/>
  <c r="K143" i="3"/>
  <c r="K209" i="3"/>
  <c r="K52" i="3"/>
  <c r="K413" i="3"/>
  <c r="L413" i="3" s="1"/>
  <c r="K37" i="3"/>
  <c r="K347" i="3"/>
  <c r="K91" i="3"/>
  <c r="K304" i="3"/>
  <c r="L304" i="3" s="1"/>
  <c r="K151" i="3"/>
  <c r="L151" i="3" s="1"/>
  <c r="K293" i="3"/>
  <c r="L293" i="3" s="1"/>
  <c r="K403" i="3"/>
  <c r="L403" i="3" s="1"/>
  <c r="K258" i="3"/>
  <c r="L258" i="3" s="1"/>
  <c r="K370" i="3"/>
  <c r="K105" i="3"/>
  <c r="K458" i="3"/>
  <c r="L458" i="3" s="1"/>
  <c r="K320" i="3"/>
  <c r="L320" i="3" s="1"/>
  <c r="K462" i="3"/>
  <c r="K225" i="3"/>
  <c r="K505" i="3"/>
  <c r="L505" i="3" s="1"/>
  <c r="K183" i="3"/>
  <c r="L183" i="3" s="1"/>
  <c r="K262" i="3"/>
  <c r="L262" i="3" s="1"/>
  <c r="W262" i="3"/>
  <c r="K511" i="3"/>
  <c r="L511" i="3" s="1"/>
  <c r="W511" i="3"/>
  <c r="K476" i="3"/>
  <c r="L476" i="3" s="1"/>
  <c r="W476" i="3"/>
  <c r="K455" i="3"/>
  <c r="K125" i="3"/>
  <c r="K303" i="3"/>
  <c r="K150" i="3"/>
  <c r="K359" i="3"/>
  <c r="K39" i="3"/>
  <c r="K12" i="3"/>
  <c r="K341" i="3"/>
  <c r="K8" i="3"/>
  <c r="K469" i="3"/>
  <c r="K541" i="3"/>
  <c r="K119" i="3"/>
  <c r="K28" i="3"/>
  <c r="K289" i="3"/>
  <c r="K237" i="3"/>
  <c r="K95" i="3"/>
  <c r="K463" i="3"/>
  <c r="L463" i="3" s="1"/>
  <c r="K137" i="3"/>
  <c r="K173" i="3"/>
  <c r="L173" i="3" s="1"/>
  <c r="K90" i="3"/>
  <c r="K465" i="3"/>
  <c r="K456" i="3"/>
  <c r="L456" i="3" s="1"/>
  <c r="K302" i="3"/>
  <c r="K252" i="3"/>
  <c r="K98" i="3"/>
  <c r="K397" i="3"/>
  <c r="K296" i="3"/>
  <c r="L296" i="3" s="1"/>
  <c r="K513" i="3"/>
  <c r="K425" i="3"/>
  <c r="K282" i="3"/>
  <c r="L282" i="3" s="1"/>
  <c r="K114" i="3"/>
  <c r="K118" i="3"/>
  <c r="K65" i="3"/>
  <c r="K472" i="3"/>
  <c r="L472" i="3" s="1"/>
  <c r="K45" i="3"/>
  <c r="K402" i="3"/>
  <c r="L402" i="3" s="1"/>
  <c r="K96" i="3"/>
  <c r="K15" i="3"/>
  <c r="K267" i="3"/>
  <c r="K448" i="3"/>
  <c r="K427" i="3"/>
  <c r="K9" i="3"/>
  <c r="L9" i="3" s="1"/>
  <c r="K35" i="3"/>
  <c r="W384" i="3"/>
  <c r="K384" i="3"/>
  <c r="L384" i="3" s="1"/>
  <c r="K443" i="3"/>
  <c r="K31" i="3"/>
  <c r="K232" i="3"/>
  <c r="K100" i="3"/>
  <c r="K530" i="3"/>
  <c r="K106" i="3"/>
  <c r="K115" i="3"/>
  <c r="K255" i="3"/>
  <c r="L255" i="3" s="1"/>
  <c r="K507" i="3"/>
  <c r="L507" i="3" s="1"/>
  <c r="K77" i="3"/>
  <c r="K154" i="3"/>
  <c r="K175" i="3"/>
  <c r="K265" i="3"/>
  <c r="L265" i="3" s="1"/>
  <c r="K13" i="3"/>
  <c r="K93" i="3"/>
  <c r="K6" i="3"/>
  <c r="K86" i="3"/>
  <c r="K17" i="3"/>
  <c r="K134" i="3"/>
  <c r="L134" i="3" s="1"/>
  <c r="K340" i="3"/>
  <c r="K181" i="3"/>
  <c r="K344" i="3"/>
  <c r="K382" i="3"/>
  <c r="K63" i="3"/>
  <c r="K211" i="3"/>
  <c r="K412" i="3"/>
  <c r="K5" i="3"/>
  <c r="K126" i="3"/>
  <c r="K111" i="3"/>
  <c r="K180" i="3"/>
  <c r="K144" i="3"/>
  <c r="L144" i="3" s="1"/>
  <c r="K531" i="3"/>
  <c r="L531" i="3" s="1"/>
  <c r="K285" i="3"/>
  <c r="L285" i="3" s="1"/>
  <c r="K313" i="3"/>
  <c r="K58" i="3"/>
  <c r="K108" i="3"/>
  <c r="K536" i="3"/>
  <c r="K176" i="3"/>
  <c r="K509" i="3"/>
  <c r="K418" i="3"/>
  <c r="K306" i="3"/>
  <c r="K331" i="3"/>
  <c r="L331" i="3" s="1"/>
  <c r="K292" i="3"/>
  <c r="K317" i="3"/>
  <c r="K504" i="3"/>
  <c r="K429" i="3"/>
  <c r="L429" i="3" s="1"/>
  <c r="K438" i="3"/>
  <c r="L438" i="3" s="1"/>
  <c r="K139" i="3"/>
  <c r="K375" i="3"/>
  <c r="K156" i="3"/>
  <c r="K471" i="3"/>
  <c r="K332" i="3"/>
  <c r="L332" i="3" s="1"/>
  <c r="K449" i="3"/>
  <c r="L449" i="3" s="1"/>
  <c r="K480" i="3"/>
  <c r="L480" i="3" s="1"/>
  <c r="K345" i="3"/>
  <c r="K339" i="3"/>
  <c r="K165" i="3"/>
  <c r="L165" i="3" s="1"/>
  <c r="K226" i="3"/>
  <c r="L226" i="3" s="1"/>
  <c r="K241" i="3"/>
  <c r="K152" i="3"/>
  <c r="K351" i="3"/>
  <c r="K218" i="3"/>
  <c r="K159" i="3"/>
  <c r="K182" i="3"/>
  <c r="K278" i="3"/>
  <c r="K257" i="3"/>
  <c r="L257" i="3" s="1"/>
  <c r="K94" i="3"/>
  <c r="K323" i="3"/>
  <c r="K107" i="3"/>
  <c r="K41" i="3"/>
  <c r="K414" i="3"/>
  <c r="L414" i="3" s="1"/>
  <c r="K84" i="3"/>
  <c r="K186" i="3"/>
  <c r="L186" i="3" s="1"/>
  <c r="K124" i="3"/>
  <c r="K243" i="3"/>
  <c r="L243" i="3" s="1"/>
  <c r="K322" i="3"/>
  <c r="L322" i="3" s="1"/>
  <c r="K366" i="3"/>
  <c r="L366" i="3" s="1"/>
  <c r="K454" i="3"/>
  <c r="K102" i="3"/>
  <c r="K307" i="3"/>
  <c r="K523" i="3"/>
  <c r="L523" i="3" s="1"/>
  <c r="K56" i="3"/>
  <c r="K153" i="3"/>
  <c r="K81" i="3"/>
  <c r="K121" i="3"/>
  <c r="K171" i="3"/>
  <c r="L171" i="3" s="1"/>
  <c r="K66" i="3"/>
  <c r="K266" i="3"/>
  <c r="L266" i="3" s="1"/>
  <c r="K314" i="3"/>
  <c r="K191" i="3"/>
  <c r="K227" i="3"/>
  <c r="K203" i="3"/>
  <c r="L203" i="3" s="1"/>
  <c r="K169" i="3"/>
  <c r="K308" i="3"/>
  <c r="L308" i="3" s="1"/>
  <c r="K334" i="3"/>
  <c r="K395" i="3"/>
  <c r="K132" i="3"/>
  <c r="K33" i="3"/>
  <c r="K46" i="3"/>
  <c r="K116" i="3"/>
  <c r="K23" i="3"/>
  <c r="K129" i="3"/>
  <c r="K11" i="3"/>
  <c r="K294" i="3"/>
  <c r="K142" i="3"/>
  <c r="K272" i="3"/>
  <c r="L272" i="3" s="1"/>
  <c r="K394" i="3"/>
  <c r="K392" i="3"/>
  <c r="L392" i="3" s="1"/>
  <c r="K379" i="3"/>
  <c r="L379" i="3" s="1"/>
  <c r="K421" i="3"/>
  <c r="L421" i="3" s="1"/>
  <c r="K286" i="3"/>
  <c r="L286" i="3" s="1"/>
  <c r="K248" i="3"/>
  <c r="L248" i="3" s="1"/>
  <c r="K490" i="3"/>
  <c r="L490" i="3" s="1"/>
  <c r="K164" i="3"/>
  <c r="L164" i="3" s="1"/>
  <c r="K270" i="3"/>
  <c r="L270" i="3" s="1"/>
  <c r="K133" i="3"/>
  <c r="K356" i="3"/>
  <c r="L356" i="3" s="1"/>
  <c r="K236" i="3"/>
  <c r="L236" i="3" s="1"/>
  <c r="K149" i="3"/>
  <c r="L149" i="3" s="1"/>
  <c r="K88" i="3"/>
  <c r="K214" i="3"/>
  <c r="K354" i="3"/>
  <c r="K204" i="3"/>
  <c r="K161" i="3"/>
  <c r="K82" i="3"/>
  <c r="K128" i="3"/>
  <c r="L128" i="3" s="1"/>
  <c r="K22" i="3"/>
  <c r="K470" i="3"/>
  <c r="L470" i="3" s="1"/>
  <c r="K319" i="3"/>
  <c r="K440" i="3"/>
  <c r="L440" i="3" s="1"/>
  <c r="K311" i="3"/>
  <c r="L311" i="3" s="1"/>
  <c r="K30" i="3"/>
  <c r="K83" i="3"/>
  <c r="K178" i="3"/>
  <c r="K122" i="3"/>
  <c r="K388" i="3"/>
  <c r="K92" i="3"/>
  <c r="K396" i="3"/>
  <c r="K263" i="3"/>
  <c r="K157" i="3"/>
  <c r="L157" i="3" s="1"/>
  <c r="K256" i="3"/>
  <c r="L256" i="3" s="1"/>
  <c r="K522" i="3"/>
  <c r="L522" i="3" s="1"/>
  <c r="K453" i="3"/>
  <c r="L453" i="3" s="1"/>
  <c r="K309" i="3"/>
  <c r="L309" i="3" s="1"/>
  <c r="K205" i="3"/>
  <c r="L205" i="3" s="1"/>
  <c r="K482" i="3"/>
  <c r="L482" i="3" s="1"/>
  <c r="K489" i="3"/>
  <c r="L489" i="3" s="1"/>
  <c r="K284" i="3"/>
  <c r="L284" i="3" s="1"/>
  <c r="K424" i="3"/>
  <c r="L424" i="3" s="1"/>
  <c r="K333" i="3"/>
  <c r="L333" i="3" s="1"/>
  <c r="K381" i="3"/>
  <c r="K123" i="3"/>
  <c r="L123" i="3" s="1"/>
  <c r="K342" i="3"/>
  <c r="L342" i="3" s="1"/>
  <c r="K55" i="3"/>
  <c r="K104" i="3"/>
  <c r="K120" i="3"/>
  <c r="L120" i="3" s="1"/>
  <c r="K59" i="3"/>
  <c r="K288" i="3"/>
  <c r="L288" i="3" s="1"/>
  <c r="K166" i="3"/>
  <c r="K68" i="3"/>
  <c r="K140" i="3"/>
  <c r="L140" i="3" s="1"/>
  <c r="K26" i="3"/>
  <c r="K67" i="3"/>
  <c r="K79" i="3"/>
  <c r="K99" i="3"/>
  <c r="K34" i="3"/>
  <c r="K127" i="3"/>
  <c r="L127" i="3" s="1"/>
  <c r="K185" i="3"/>
  <c r="K138" i="3"/>
  <c r="L138" i="3" s="1"/>
  <c r="K19" i="3"/>
  <c r="K51" i="3"/>
  <c r="K71" i="3"/>
  <c r="K7" i="3"/>
  <c r="K32" i="3"/>
  <c r="K188" i="3"/>
  <c r="L188" i="3" s="1"/>
  <c r="K64" i="3"/>
  <c r="L64" i="3" s="1"/>
  <c r="K47" i="3"/>
  <c r="L47" i="3" s="1"/>
  <c r="K213" i="3"/>
  <c r="K174" i="3"/>
  <c r="L174" i="3" s="1"/>
  <c r="K27" i="3"/>
  <c r="K24" i="3"/>
  <c r="K72" i="3"/>
  <c r="K109" i="3"/>
  <c r="L109" i="3" s="1"/>
  <c r="K247" i="3"/>
  <c r="L247" i="3" s="1"/>
  <c r="K254" i="3"/>
  <c r="L254" i="3" s="1"/>
  <c r="K518" i="3"/>
  <c r="L518" i="3" s="1"/>
  <c r="K435" i="3"/>
  <c r="L435" i="3" s="1"/>
  <c r="K196" i="3"/>
  <c r="L196" i="3" s="1"/>
  <c r="K515" i="3"/>
  <c r="L515" i="3" s="1"/>
  <c r="K193" i="3"/>
  <c r="L193" i="3" s="1"/>
  <c r="K244" i="3"/>
  <c r="L244" i="3" s="1"/>
  <c r="K400" i="3"/>
  <c r="L400" i="3" s="1"/>
  <c r="K441" i="3"/>
  <c r="L441" i="3" s="1"/>
  <c r="K177" i="3"/>
  <c r="L177" i="3" s="1"/>
  <c r="K474" i="3"/>
  <c r="L474" i="3" s="1"/>
  <c r="K451" i="3"/>
  <c r="L451" i="3" s="1"/>
  <c r="K168" i="3"/>
  <c r="L168" i="3" s="1"/>
  <c r="K385" i="3"/>
  <c r="L385" i="3" s="1"/>
  <c r="K70" i="3"/>
  <c r="L70" i="3" s="1"/>
  <c r="K223" i="3"/>
  <c r="L223" i="3" s="1"/>
  <c r="K216" i="3"/>
  <c r="L216" i="3" s="1"/>
  <c r="K50" i="3"/>
  <c r="K190" i="3"/>
  <c r="L190" i="3" s="1"/>
  <c r="K330" i="3"/>
  <c r="L330" i="3" s="1"/>
  <c r="K217" i="3"/>
  <c r="K97" i="3"/>
  <c r="K136" i="3"/>
  <c r="K25" i="3"/>
  <c r="K14" i="3"/>
  <c r="K246" i="3"/>
  <c r="L246" i="3" s="1"/>
  <c r="K53" i="3"/>
  <c r="K69" i="3"/>
  <c r="K215" i="3"/>
  <c r="K36" i="3"/>
  <c r="K43" i="3"/>
  <c r="L43" i="3" s="1"/>
  <c r="K297" i="3"/>
  <c r="L297" i="3" s="1"/>
  <c r="K299" i="3"/>
  <c r="L299" i="3" s="1"/>
  <c r="K398" i="3"/>
  <c r="L398" i="3" s="1"/>
  <c r="K162" i="3"/>
  <c r="L162" i="3" s="1"/>
  <c r="K135" i="3"/>
  <c r="L135" i="3" s="1"/>
  <c r="K40" i="3"/>
  <c r="L40" i="3" s="1"/>
  <c r="K76" i="3"/>
  <c r="L76" i="3" s="1"/>
  <c r="K197" i="3"/>
  <c r="L197" i="3" s="1"/>
  <c r="K368" i="3"/>
  <c r="L368" i="3" s="1"/>
  <c r="K229" i="3"/>
  <c r="K383" i="3"/>
  <c r="L383" i="3" s="1"/>
  <c r="K147" i="3"/>
  <c r="L147" i="3" s="1"/>
  <c r="K103" i="3"/>
  <c r="L103" i="3" s="1"/>
  <c r="K374" i="3"/>
  <c r="L374" i="3" s="1"/>
  <c r="K450" i="3"/>
  <c r="L450" i="3" s="1"/>
  <c r="K408" i="3"/>
  <c r="L408" i="3" s="1"/>
  <c r="K433" i="3"/>
  <c r="L433" i="3" s="1"/>
  <c r="K468" i="3"/>
  <c r="L468" i="3" s="1"/>
  <c r="K428" i="3"/>
  <c r="L428" i="3" s="1"/>
  <c r="K491" i="3"/>
  <c r="L491" i="3" s="1"/>
  <c r="K198" i="3"/>
  <c r="L198" i="3" s="1"/>
  <c r="K212" i="3"/>
  <c r="L212" i="3" s="1"/>
  <c r="K301" i="3"/>
  <c r="L301" i="3" s="1"/>
  <c r="K295" i="3"/>
  <c r="L295" i="3" s="1"/>
  <c r="K251" i="3"/>
  <c r="L251" i="3" s="1"/>
  <c r="K235" i="3"/>
  <c r="L235" i="3" s="1"/>
  <c r="K170" i="3"/>
  <c r="K60" i="3"/>
  <c r="K49" i="3"/>
  <c r="L49" i="3" s="1"/>
  <c r="K362" i="3"/>
  <c r="L362" i="3" s="1"/>
  <c r="K148" i="3"/>
  <c r="K113" i="3"/>
  <c r="L113" i="3" s="1"/>
  <c r="K117" i="3"/>
  <c r="L117" i="3" s="1"/>
  <c r="K74" i="3"/>
  <c r="L74" i="3" s="1"/>
  <c r="K61" i="3"/>
  <c r="K42" i="3"/>
  <c r="L42" i="3" s="1"/>
  <c r="K155" i="3"/>
  <c r="K57" i="3"/>
  <c r="K85" i="3"/>
  <c r="K210" i="3"/>
  <c r="L210" i="3" s="1"/>
  <c r="K75" i="3"/>
  <c r="K131" i="3"/>
  <c r="L131" i="3" s="1"/>
  <c r="K184" i="3"/>
  <c r="K10" i="3"/>
  <c r="K194" i="3"/>
  <c r="L194" i="3" s="1"/>
  <c r="K130" i="3"/>
  <c r="K110" i="3"/>
  <c r="K78" i="3"/>
  <c r="K189" i="3"/>
  <c r="L189" i="3" s="1"/>
  <c r="K44" i="3"/>
  <c r="K48" i="3"/>
  <c r="K160" i="3"/>
  <c r="K158" i="3"/>
  <c r="L158" i="3" s="1"/>
  <c r="K233" i="3"/>
  <c r="K316" i="3"/>
  <c r="L316" i="3" s="1"/>
  <c r="K219" i="3"/>
  <c r="L219" i="3" s="1"/>
  <c r="K460" i="3"/>
  <c r="L460" i="3" s="1"/>
  <c r="K493" i="3"/>
  <c r="L493" i="3" s="1"/>
  <c r="K411" i="3"/>
  <c r="L411" i="3" s="1"/>
  <c r="K526" i="3"/>
  <c r="L526" i="3" s="1"/>
  <c r="K393" i="3"/>
  <c r="L393" i="3" s="1"/>
  <c r="K280" i="3"/>
  <c r="L280" i="3" s="1"/>
  <c r="K279" i="3"/>
  <c r="L279" i="3" s="1"/>
  <c r="K206" i="3"/>
  <c r="L206" i="3" s="1"/>
  <c r="K89" i="3"/>
  <c r="L89" i="3" s="1"/>
  <c r="K16" i="3"/>
  <c r="L16" i="3" s="1"/>
  <c r="K192" i="3"/>
  <c r="L192" i="3" s="1"/>
  <c r="K101" i="3"/>
  <c r="L101" i="3" s="1"/>
  <c r="K179" i="3"/>
  <c r="L179" i="3" s="1"/>
  <c r="K348" i="3"/>
  <c r="L348" i="3" s="1"/>
  <c r="K259" i="3"/>
  <c r="L259" i="3" s="1"/>
  <c r="L436" i="3"/>
  <c r="W436" i="3"/>
  <c r="L353" i="3"/>
  <c r="W353" i="3"/>
  <c r="W283" i="3"/>
  <c r="L283" i="3"/>
  <c r="W369" i="3"/>
  <c r="L369" i="3"/>
  <c r="W222" i="3"/>
  <c r="L222" i="3"/>
  <c r="L201" i="3"/>
  <c r="W201" i="3"/>
  <c r="W274" i="3"/>
  <c r="L274" i="3"/>
  <c r="L325" i="3"/>
  <c r="W325" i="3"/>
  <c r="L445" i="3"/>
  <c r="W245" i="3"/>
  <c r="L245" i="3"/>
  <c r="W444" i="3"/>
  <c r="L444" i="3"/>
  <c r="L349" i="3"/>
  <c r="W349" i="3"/>
  <c r="W479" i="3"/>
  <c r="L479" i="3"/>
  <c r="L271" i="3"/>
  <c r="W271" i="3"/>
  <c r="W500" i="3"/>
  <c r="L500" i="3"/>
  <c r="W423" i="3"/>
  <c r="L423" i="3"/>
  <c r="W459" i="3"/>
  <c r="L459" i="3"/>
  <c r="W360" i="3"/>
  <c r="L360" i="3"/>
  <c r="W287" i="3"/>
  <c r="L287" i="3"/>
  <c r="W365" i="3"/>
  <c r="L365" i="3"/>
  <c r="L404" i="3"/>
  <c r="W404" i="3"/>
  <c r="L338" i="3"/>
  <c r="W338" i="3"/>
  <c r="W431" i="3"/>
  <c r="L431" i="3"/>
  <c r="L401" i="3"/>
  <c r="W401" i="3"/>
  <c r="W494" i="3"/>
  <c r="L494" i="3"/>
  <c r="W352" i="3"/>
  <c r="L352" i="3"/>
  <c r="L231" i="3"/>
  <c r="W231" i="3"/>
  <c r="L486" i="3"/>
  <c r="W486" i="3"/>
  <c r="L281" i="3"/>
  <c r="W281" i="3"/>
  <c r="L416" i="3"/>
  <c r="W416" i="3"/>
  <c r="W447" i="3"/>
  <c r="L447" i="3"/>
  <c r="W321" i="3"/>
  <c r="L321" i="3"/>
  <c r="W300" i="3"/>
  <c r="L300" i="3"/>
  <c r="W407" i="3"/>
  <c r="L407" i="3"/>
  <c r="L432" i="3"/>
  <c r="W432" i="3"/>
  <c r="L514" i="3"/>
  <c r="W514" i="3"/>
  <c r="L324" i="3"/>
  <c r="W324" i="3"/>
  <c r="W528" i="3"/>
  <c r="L528" i="3"/>
  <c r="W492" i="3"/>
  <c r="L492" i="3"/>
  <c r="W238" i="3"/>
  <c r="L238" i="3"/>
  <c r="W199" i="3"/>
  <c r="L199" i="3"/>
  <c r="L405" i="3"/>
  <c r="W405" i="3"/>
  <c r="W311" i="3"/>
  <c r="W410" i="3"/>
  <c r="L410" i="3"/>
  <c r="W452" i="3"/>
  <c r="L452" i="3"/>
  <c r="W363" i="3"/>
  <c r="L363" i="3"/>
  <c r="W387" i="3"/>
  <c r="L387" i="3"/>
  <c r="L327" i="3"/>
  <c r="W327" i="3"/>
  <c r="W464" i="3"/>
  <c r="L464" i="3"/>
  <c r="W378" i="3"/>
  <c r="L378" i="3"/>
  <c r="L437" i="3"/>
  <c r="W437" i="3"/>
  <c r="W249" i="3"/>
  <c r="L249" i="3"/>
  <c r="W157" i="3"/>
  <c r="L250" i="3"/>
  <c r="W250" i="3"/>
  <c r="W183" i="3"/>
  <c r="W195" i="3"/>
  <c r="L195" i="3"/>
  <c r="L477" i="3"/>
  <c r="W477" i="3"/>
  <c r="W179" i="3"/>
  <c r="W512" i="3"/>
  <c r="L512" i="3"/>
  <c r="W240" i="3"/>
  <c r="L240" i="3"/>
  <c r="W501" i="3"/>
  <c r="L501" i="3"/>
  <c r="W521" i="3"/>
  <c r="L521" i="3"/>
  <c r="L506" i="3"/>
  <c r="W506" i="3"/>
  <c r="W220" i="3"/>
  <c r="L220" i="3"/>
  <c r="W202" i="3"/>
  <c r="L202" i="3"/>
  <c r="W358" i="3"/>
  <c r="L358" i="3"/>
  <c r="L260" i="3"/>
  <c r="W260" i="3"/>
  <c r="W519" i="3"/>
  <c r="L519" i="3"/>
  <c r="W251" i="3"/>
  <c r="W145" i="3"/>
  <c r="L145" i="3"/>
  <c r="W131" i="3"/>
  <c r="L495" i="3"/>
  <c r="W495" i="3"/>
  <c r="W141" i="3"/>
  <c r="L516" i="3"/>
  <c r="L541" i="3"/>
  <c r="L234" i="3"/>
  <c r="L230" i="3"/>
  <c r="L372" i="3"/>
  <c r="L513" i="3"/>
  <c r="L508" i="3"/>
  <c r="L94" i="3"/>
  <c r="L397" i="3"/>
  <c r="L337" i="3"/>
  <c r="L346" i="3"/>
  <c r="L475" i="3"/>
  <c r="L503" i="3"/>
  <c r="L312" i="3"/>
  <c r="L53" i="3"/>
  <c r="L334" i="3"/>
  <c r="L462" i="3"/>
  <c r="L355" i="3"/>
  <c r="L335" i="3"/>
  <c r="L367" i="3"/>
  <c r="L373" i="3"/>
  <c r="L448" i="3"/>
  <c r="L484" i="3"/>
  <c r="L357" i="3"/>
  <c r="O54" i="3"/>
  <c r="K54" i="3" s="1"/>
  <c r="W391" i="3"/>
  <c r="L391" i="3"/>
  <c r="W336" i="3"/>
  <c r="L336" i="3"/>
  <c r="W213" i="3"/>
  <c r="L213" i="3"/>
  <c r="W264" i="3"/>
  <c r="L264" i="3"/>
  <c r="W481" i="3"/>
  <c r="L481" i="3"/>
  <c r="W194" i="3"/>
  <c r="W261" i="3"/>
  <c r="L261" i="3"/>
  <c r="W440" i="3"/>
  <c r="L420" i="3"/>
  <c r="W420" i="3"/>
  <c r="W216" i="3"/>
  <c r="W400" i="3"/>
  <c r="W422" i="3"/>
  <c r="L422" i="3"/>
  <c r="W434" i="3"/>
  <c r="L434" i="3"/>
  <c r="W380" i="3"/>
  <c r="L380" i="3"/>
  <c r="W74" i="3"/>
  <c r="W445" i="3"/>
  <c r="W70" i="3"/>
  <c r="W298" i="3"/>
  <c r="L298" i="3"/>
  <c r="L533" i="3"/>
  <c r="W533" i="3"/>
  <c r="W109" i="3"/>
  <c r="W277" i="3"/>
  <c r="L277" i="3"/>
  <c r="W534" i="3"/>
  <c r="L534" i="3"/>
  <c r="W246" i="3"/>
  <c r="W483" i="3"/>
  <c r="L483" i="3"/>
  <c r="W426" i="3"/>
  <c r="L426" i="3"/>
  <c r="W389" i="3"/>
  <c r="L389" i="3"/>
  <c r="W350" i="3"/>
  <c r="L350" i="3"/>
  <c r="W273" i="3"/>
  <c r="L273" i="3"/>
  <c r="W310" i="3"/>
  <c r="L310" i="3"/>
  <c r="W328" i="3"/>
  <c r="L328" i="3"/>
  <c r="W101" i="3"/>
  <c r="W223" i="3"/>
  <c r="W499" i="3"/>
  <c r="L499" i="3"/>
  <c r="L377" i="3"/>
  <c r="W377" i="3"/>
  <c r="W526" i="3"/>
  <c r="W529" i="3"/>
  <c r="L529" i="3"/>
  <c r="W362" i="3"/>
  <c r="W205" i="3"/>
  <c r="L371" i="3"/>
  <c r="W371" i="3"/>
  <c r="W520" i="3"/>
  <c r="L520" i="3"/>
  <c r="L318" i="3"/>
  <c r="W318" i="3"/>
  <c r="W385" i="3"/>
  <c r="L381" i="3"/>
  <c r="W381" i="3"/>
  <c r="W309" i="3"/>
  <c r="W162" i="3"/>
  <c r="W415" i="3"/>
  <c r="L415" i="3"/>
  <c r="W138" i="3"/>
  <c r="W342" i="3"/>
  <c r="W498" i="3"/>
  <c r="L498" i="3"/>
  <c r="W485" i="3"/>
  <c r="L485" i="3"/>
  <c r="L417" i="3"/>
  <c r="L457" i="3"/>
  <c r="L517" i="3"/>
  <c r="L225" i="3"/>
  <c r="W468" i="3"/>
  <c r="W522" i="3"/>
  <c r="W537" i="3"/>
  <c r="L537" i="3"/>
  <c r="W532" i="3"/>
  <c r="L532" i="3"/>
  <c r="W515" i="3"/>
  <c r="W453" i="3"/>
  <c r="W123" i="3"/>
  <c r="W433" i="3"/>
  <c r="W333" i="3"/>
  <c r="W493" i="3"/>
  <c r="W460" i="3"/>
  <c r="W442" i="3"/>
  <c r="L442" i="3"/>
  <c r="W408" i="3"/>
  <c r="W411" i="3"/>
  <c r="W368" i="3"/>
  <c r="W450" i="3"/>
  <c r="W212" i="3"/>
  <c r="W330" i="3"/>
  <c r="W503" i="3"/>
  <c r="W484" i="3"/>
  <c r="L291" i="3"/>
  <c r="W291" i="3"/>
  <c r="W135" i="3"/>
  <c r="W235" i="3"/>
  <c r="W457" i="3"/>
  <c r="W64" i="3"/>
  <c r="W356" i="3"/>
  <c r="W198" i="3"/>
  <c r="W312" i="3"/>
  <c r="W367" i="3"/>
  <c r="L207" i="3"/>
  <c r="W207" i="3"/>
  <c r="W417" i="3"/>
  <c r="W335" i="3"/>
  <c r="W288" i="3"/>
  <c r="W430" i="3"/>
  <c r="L430" i="3"/>
  <c r="W295" i="3"/>
  <c r="W517" i="3"/>
  <c r="W259" i="3"/>
  <c r="W348" i="3"/>
  <c r="W89" i="3"/>
  <c r="W192" i="3"/>
  <c r="W435" i="3"/>
  <c r="L386" i="3"/>
  <c r="W386" i="3"/>
  <c r="W466" i="3"/>
  <c r="L466" i="3"/>
  <c r="W40" i="3"/>
  <c r="W487" i="3"/>
  <c r="L487" i="3"/>
  <c r="W474" i="3"/>
  <c r="W491" i="3"/>
  <c r="W441" i="3"/>
  <c r="W428" i="3"/>
  <c r="W505" i="3"/>
  <c r="W297" i="3"/>
  <c r="W346" i="3"/>
  <c r="W247" i="3"/>
  <c r="W285" i="3"/>
  <c r="W489" i="3"/>
  <c r="W197" i="3"/>
  <c r="W390" i="3"/>
  <c r="L390" i="3"/>
  <c r="W409" i="3"/>
  <c r="L409" i="3"/>
  <c r="L502" i="3"/>
  <c r="W502" i="3"/>
  <c r="W393" i="3"/>
  <c r="W446" i="3"/>
  <c r="L446" i="3"/>
  <c r="W280" i="3"/>
  <c r="W376" i="3"/>
  <c r="L376" i="3"/>
  <c r="W206" i="3"/>
  <c r="W190" i="3"/>
  <c r="W475" i="3"/>
  <c r="W490" i="3"/>
  <c r="W47" i="3"/>
  <c r="W497" i="3"/>
  <c r="W164" i="3"/>
  <c r="W168" i="3"/>
  <c r="W373" i="3"/>
  <c r="W253" i="3"/>
  <c r="L253" i="3"/>
  <c r="W42" i="3"/>
  <c r="W383" i="3"/>
  <c r="W254" i="3"/>
  <c r="W147" i="3"/>
  <c r="W244" i="3"/>
  <c r="W279" i="3"/>
  <c r="W527" i="3"/>
  <c r="L527" i="3"/>
  <c r="W451" i="3"/>
  <c r="W482" i="3"/>
  <c r="W518" i="3"/>
  <c r="W49" i="3"/>
  <c r="L488" i="3"/>
  <c r="W488" i="3"/>
  <c r="W510" i="3"/>
  <c r="L510" i="3"/>
  <c r="W315" i="3"/>
  <c r="L315" i="3"/>
  <c r="W496" i="3"/>
  <c r="L496" i="3"/>
  <c r="W424" i="3"/>
  <c r="L399" i="3"/>
  <c r="W399" i="3"/>
  <c r="W43" i="3"/>
  <c r="W439" i="3"/>
  <c r="L439" i="3"/>
  <c r="W188" i="3"/>
  <c r="W304" i="3"/>
  <c r="W316" i="3"/>
  <c r="W103" i="3"/>
  <c r="W242" i="3"/>
  <c r="W516" i="3"/>
  <c r="W421" i="3"/>
  <c r="W541" i="3"/>
  <c r="W256" i="3"/>
  <c r="W301" i="3"/>
  <c r="W269" i="3"/>
  <c r="W193" i="3"/>
  <c r="W209" i="3"/>
  <c r="W248" i="3"/>
  <c r="W210" i="3"/>
  <c r="W372" i="3"/>
  <c r="W508" i="3"/>
  <c r="W266" i="3"/>
  <c r="W513" i="3"/>
  <c r="W234" i="3"/>
  <c r="W403" i="3"/>
  <c r="W357" i="3"/>
  <c r="W398" i="3"/>
  <c r="W225" i="3"/>
  <c r="W286" i="3"/>
  <c r="W151" i="3"/>
  <c r="W230" i="3"/>
  <c r="W163" i="3"/>
  <c r="W113" i="3"/>
  <c r="W189" i="3"/>
  <c r="W117" i="3"/>
  <c r="W76" i="3"/>
  <c r="W293" i="3"/>
  <c r="W16" i="3"/>
  <c r="W174" i="3"/>
  <c r="W120" i="3"/>
  <c r="W337" i="3"/>
  <c r="W219" i="3"/>
  <c r="W127" i="3"/>
  <c r="W294" i="3"/>
  <c r="W531" i="3"/>
  <c r="W419" i="3"/>
  <c r="W480" i="3"/>
  <c r="W332" i="3"/>
  <c r="W449" i="3"/>
  <c r="W177" i="3"/>
  <c r="W196" i="3"/>
  <c r="W284" i="3"/>
  <c r="W282" i="3"/>
  <c r="W236" i="3"/>
  <c r="W322" i="3"/>
  <c r="W296" i="3"/>
  <c r="W366" i="3"/>
  <c r="W462" i="3"/>
  <c r="W144" i="3"/>
  <c r="W374" i="3"/>
  <c r="W272" i="3"/>
  <c r="W456" i="3"/>
  <c r="W458" i="3"/>
  <c r="W379" i="3"/>
  <c r="W226" i="3"/>
  <c r="W331" i="3"/>
  <c r="W299" i="3"/>
  <c r="W463" i="3"/>
  <c r="W167" i="3"/>
  <c r="W392" i="3"/>
  <c r="W94" i="3"/>
  <c r="W397" i="3"/>
  <c r="W9" i="3"/>
  <c r="W265" i="3"/>
  <c r="W203" i="3"/>
  <c r="W211" i="3"/>
  <c r="W530" i="3"/>
  <c r="W88" i="3"/>
  <c r="W204" i="3"/>
  <c r="W11" i="3"/>
  <c r="W329" i="3"/>
  <c r="W396" i="3"/>
  <c r="W170" i="3"/>
  <c r="W343" i="3"/>
  <c r="W241" i="3"/>
  <c r="W289" i="3"/>
  <c r="W341" i="3"/>
  <c r="W41" i="3"/>
  <c r="W382" i="3"/>
  <c r="W185" i="3"/>
  <c r="W469" i="3"/>
  <c r="W148" i="3"/>
  <c r="W443" i="3"/>
  <c r="W155" i="3"/>
  <c r="W214" i="3"/>
  <c r="W308" i="3"/>
  <c r="W237" i="3"/>
  <c r="W355" i="3"/>
  <c r="W467" i="3"/>
  <c r="W267" i="3"/>
  <c r="W111" i="3"/>
  <c r="W523" i="3"/>
  <c r="W252" i="3"/>
  <c r="W97" i="3"/>
  <c r="W228" i="3"/>
  <c r="W326" i="3"/>
  <c r="W50" i="3"/>
  <c r="W152" i="3"/>
  <c r="W471" i="3"/>
  <c r="W275" i="3"/>
  <c r="W412" i="3"/>
  <c r="W146" i="3"/>
  <c r="W61" i="3"/>
  <c r="W344" i="3"/>
  <c r="W455" i="3"/>
  <c r="W137" i="3"/>
  <c r="W465" i="3"/>
  <c r="W119" i="3"/>
  <c r="W92" i="3"/>
  <c r="W536" i="3"/>
  <c r="W172" i="3"/>
  <c r="W473" i="3"/>
  <c r="W90" i="3"/>
  <c r="W108" i="3"/>
  <c r="W525" i="3"/>
  <c r="W114" i="3"/>
  <c r="W414" i="3"/>
  <c r="W292" i="3"/>
  <c r="W63" i="3"/>
  <c r="W302" i="3"/>
  <c r="W290" i="3"/>
  <c r="W130" i="3"/>
  <c r="W53" i="3"/>
  <c r="W429" i="3"/>
  <c r="W305" i="3"/>
  <c r="W375" i="3"/>
  <c r="W93" i="3"/>
  <c r="W30" i="3"/>
  <c r="W45" i="3"/>
  <c r="W278" i="3"/>
  <c r="W472" i="3"/>
  <c r="W270" i="3"/>
  <c r="W507" i="3"/>
  <c r="W149" i="3"/>
  <c r="W153" i="3"/>
  <c r="W95" i="3"/>
  <c r="W84" i="3"/>
  <c r="W28" i="3"/>
  <c r="W121" i="3"/>
  <c r="W232" i="3"/>
  <c r="W402" i="3"/>
  <c r="W215" i="3"/>
  <c r="W233" i="3"/>
  <c r="W413" i="3"/>
  <c r="W173" i="3"/>
  <c r="W104" i="3"/>
  <c r="W178" i="3"/>
  <c r="W427" i="3"/>
  <c r="W370" i="3"/>
  <c r="W69" i="3"/>
  <c r="W334" i="3"/>
  <c r="W504" i="3"/>
  <c r="W161" i="3"/>
  <c r="W91" i="3"/>
  <c r="W55" i="3"/>
  <c r="W258" i="3"/>
  <c r="W454" i="3"/>
  <c r="W438" i="3"/>
  <c r="W118" i="3"/>
  <c r="W359" i="3"/>
  <c r="W351" i="3"/>
  <c r="W347" i="3"/>
  <c r="W80" i="3"/>
  <c r="W140" i="3"/>
  <c r="W323" i="3"/>
  <c r="W395" i="3"/>
  <c r="W418" i="3"/>
  <c r="W158" i="3"/>
  <c r="W110" i="3"/>
  <c r="W218" i="3"/>
  <c r="W62" i="3"/>
  <c r="W470" i="3"/>
  <c r="W243" i="3"/>
  <c r="W255" i="3"/>
  <c r="W165" i="3"/>
  <c r="W461" i="3"/>
  <c r="W171" i="3"/>
  <c r="W340" i="3"/>
  <c r="W150" i="3"/>
  <c r="W169" i="3"/>
  <c r="W60" i="3"/>
  <c r="W176" i="3"/>
  <c r="W133" i="3"/>
  <c r="W394" i="3"/>
  <c r="W134" i="3"/>
  <c r="W181" i="3"/>
  <c r="W524" i="3"/>
  <c r="W313" i="3"/>
  <c r="W112" i="3"/>
  <c r="W136" i="3"/>
  <c r="W99" i="3"/>
  <c r="W208" i="3"/>
  <c r="W263" i="3"/>
  <c r="W154" i="3"/>
  <c r="W105" i="3"/>
  <c r="W81" i="3"/>
  <c r="W98" i="3"/>
  <c r="W32" i="3"/>
  <c r="W124" i="3"/>
  <c r="W166" i="3"/>
  <c r="W39" i="3"/>
  <c r="W200" i="3"/>
  <c r="W257" i="3"/>
  <c r="W320" i="3"/>
  <c r="W448" i="3"/>
  <c r="W186" i="3"/>
  <c r="W128" i="3"/>
  <c r="W314" i="3"/>
  <c r="W36" i="3"/>
  <c r="W224" i="3"/>
  <c r="W268" i="3"/>
  <c r="W10" i="3"/>
  <c r="W78" i="3"/>
  <c r="W345" i="3"/>
  <c r="W57" i="3"/>
  <c r="W122" i="3"/>
  <c r="W425" i="3"/>
  <c r="W58" i="3"/>
  <c r="W221" i="3"/>
  <c r="W77" i="3"/>
  <c r="W175" i="3"/>
  <c r="W20" i="3"/>
  <c r="W180" i="3"/>
  <c r="W6" i="3"/>
  <c r="W106" i="3"/>
  <c r="W65" i="3"/>
  <c r="W160" i="3"/>
  <c r="W187" i="3"/>
  <c r="W27" i="3"/>
  <c r="W126" i="3"/>
  <c r="W37" i="3"/>
  <c r="W125" i="3"/>
  <c r="W303" i="3"/>
  <c r="W83" i="3"/>
  <c r="W79" i="3"/>
  <c r="W102" i="3"/>
  <c r="W22" i="3"/>
  <c r="W44" i="3"/>
  <c r="W364" i="3"/>
  <c r="W21" i="3"/>
  <c r="W8" i="3"/>
  <c r="W159" i="3"/>
  <c r="W307" i="3"/>
  <c r="W354" i="3"/>
  <c r="W35" i="3"/>
  <c r="W12" i="3"/>
  <c r="W100" i="3"/>
  <c r="W143" i="3"/>
  <c r="W5" i="3"/>
  <c r="W38" i="3"/>
  <c r="W361" i="3"/>
  <c r="W85" i="3"/>
  <c r="W48" i="3"/>
  <c r="W31" i="3"/>
  <c r="W18" i="3"/>
  <c r="W15" i="3"/>
  <c r="W24" i="3"/>
  <c r="W56" i="3"/>
  <c r="W25" i="3"/>
  <c r="W82" i="3"/>
  <c r="W72" i="3"/>
  <c r="W46" i="3"/>
  <c r="W96" i="3"/>
  <c r="W51" i="3"/>
  <c r="W19" i="3"/>
  <c r="W23" i="3"/>
  <c r="W13" i="3"/>
  <c r="W17" i="3"/>
  <c r="W239" i="3"/>
  <c r="W66" i="3"/>
  <c r="W7" i="3"/>
  <c r="W14" i="3"/>
  <c r="W156" i="3"/>
  <c r="W33" i="3"/>
  <c r="W227" i="3"/>
  <c r="W191" i="3"/>
  <c r="W52" i="3"/>
  <c r="W276" i="3"/>
  <c r="W29" i="3"/>
  <c r="W34" i="3"/>
  <c r="W129" i="3"/>
  <c r="W139" i="3"/>
  <c r="W75" i="3"/>
  <c r="W182" i="3"/>
  <c r="W26" i="3"/>
  <c r="W306" i="3"/>
  <c r="W184" i="3"/>
  <c r="W509" i="3"/>
  <c r="W87" i="3"/>
  <c r="W71" i="3"/>
  <c r="W115" i="3"/>
  <c r="W67" i="3"/>
  <c r="W59" i="3"/>
  <c r="W132" i="3"/>
  <c r="W317" i="3"/>
  <c r="W319" i="3"/>
  <c r="W217" i="3"/>
  <c r="W73" i="3"/>
  <c r="W142" i="3"/>
  <c r="W107" i="3"/>
  <c r="W68" i="3"/>
  <c r="W86" i="3"/>
  <c r="W339" i="3"/>
  <c r="W388" i="3"/>
  <c r="W116" i="3"/>
  <c r="W54" i="3" l="1"/>
  <c r="W229" i="3"/>
  <c r="L229" i="3"/>
  <c r="L314" i="3"/>
  <c r="L26" i="3"/>
  <c r="L268" i="3"/>
  <c r="L104" i="3"/>
  <c r="L181" i="3"/>
  <c r="L233" i="3"/>
  <c r="L185" i="3"/>
  <c r="L48" i="3"/>
  <c r="L170" i="3"/>
  <c r="L215" i="3"/>
  <c r="L85" i="3"/>
  <c r="L530" i="3" l="1"/>
  <c r="L95" i="3" l="1"/>
  <c r="L263" i="3"/>
  <c r="L275" i="3"/>
  <c r="L509" i="3"/>
  <c r="L178" i="3"/>
  <c r="L176" i="3"/>
  <c r="L68" i="3" l="1"/>
  <c r="L90" i="3"/>
  <c r="L175" i="3"/>
  <c r="L80" i="3"/>
  <c r="L97" i="3"/>
  <c r="L443" i="3"/>
  <c r="L115" i="3"/>
  <c r="L96" i="3"/>
  <c r="L99" i="3"/>
  <c r="L166" i="3"/>
  <c r="L136" i="3"/>
  <c r="L319" i="3"/>
  <c r="L289" i="3"/>
  <c r="L172" i="3"/>
  <c r="L54" i="3"/>
  <c r="L267" i="3"/>
  <c r="L469" i="3"/>
  <c r="L155" i="3"/>
  <c r="L160" i="3"/>
  <c r="L214" i="3"/>
  <c r="L294" i="3"/>
  <c r="L290" i="3"/>
  <c r="L326" i="3"/>
  <c r="L209" i="3"/>
  <c r="L132" i="3" l="1"/>
  <c r="L354" i="3"/>
  <c r="L191" i="3"/>
  <c r="L454" i="3" l="1"/>
  <c r="L504" i="3" l="1"/>
  <c r="L239" i="3" l="1"/>
  <c r="L98" i="3"/>
  <c r="L125" i="3"/>
  <c r="L58" i="3" l="1"/>
  <c r="L228" i="3"/>
  <c r="L292" i="3"/>
  <c r="L323" i="3"/>
  <c r="L124" i="3"/>
  <c r="L83" i="3"/>
  <c r="L525" i="3"/>
  <c r="L57" i="3"/>
  <c r="L93" i="3"/>
  <c r="L78" i="3"/>
  <c r="L184" i="3"/>
  <c r="L169" i="3"/>
  <c r="L395" i="3"/>
  <c r="L388" i="3" l="1"/>
  <c r="L7" i="3"/>
  <c r="L382" i="3"/>
  <c r="L396" i="3" l="1"/>
  <c r="L150" i="3"/>
  <c r="L34" i="3"/>
  <c r="L339" i="3"/>
  <c r="L317" i="3"/>
  <c r="L217" i="3"/>
  <c r="L146" i="3"/>
  <c r="L536" i="3"/>
  <c r="L241" i="3"/>
  <c r="L139" i="3"/>
  <c r="L329" i="3"/>
  <c r="L278" i="3"/>
  <c r="L344" i="3"/>
  <c r="L61" i="3"/>
  <c r="L28" i="3"/>
  <c r="L62" i="3"/>
  <c r="L121" i="3"/>
  <c r="L305" i="3"/>
  <c r="L114" i="3"/>
  <c r="L55" i="3"/>
  <c r="L130" i="3"/>
  <c r="L118" i="3"/>
  <c r="L133" i="3"/>
  <c r="L87" i="3"/>
  <c r="L31" i="3"/>
  <c r="L340" i="3"/>
  <c r="L56" i="3"/>
  <c r="L21" i="3" l="1"/>
  <c r="L306" i="3"/>
  <c r="L465" i="3"/>
  <c r="L29" i="3"/>
  <c r="L137" i="3"/>
  <c r="L471" i="3"/>
  <c r="L351" i="3"/>
  <c r="L35" i="3"/>
  <c r="L75" i="3"/>
  <c r="L375" i="3"/>
  <c r="L67" i="3"/>
  <c r="L77" i="3"/>
  <c r="L38" i="3"/>
  <c r="L59" i="3"/>
  <c r="L105" i="3"/>
  <c r="L73" i="3"/>
  <c r="L91" i="3"/>
  <c r="L129" i="3"/>
  <c r="L27" i="3"/>
  <c r="L18" i="3"/>
  <c r="L69" i="3"/>
  <c r="L343" i="3"/>
  <c r="L63" i="3"/>
  <c r="L79" i="3"/>
  <c r="L347" i="3"/>
  <c r="L92" i="3"/>
  <c r="L187" i="3"/>
  <c r="L23" i="3"/>
  <c r="L302" i="3"/>
  <c r="L46" i="3"/>
  <c r="L111" i="3"/>
  <c r="L44" i="3"/>
  <c r="L20" i="3"/>
  <c r="L394" i="3"/>
  <c r="L156" i="3"/>
  <c r="L41" i="3"/>
  <c r="L361" i="3"/>
  <c r="L52" i="3"/>
  <c r="L237" i="3"/>
  <c r="L37" i="3"/>
  <c r="L126" i="3"/>
  <c r="L345" i="3"/>
  <c r="L22" i="3"/>
  <c r="L51" i="3"/>
  <c r="L227" i="3"/>
  <c r="L412" i="3"/>
  <c r="L303" i="3"/>
  <c r="L72" i="3"/>
  <c r="L108" i="3"/>
  <c r="L204" i="3"/>
  <c r="L364" i="3"/>
  <c r="L143" i="3"/>
  <c r="L86" i="3"/>
  <c r="L32" i="3"/>
  <c r="L60" i="3"/>
  <c r="L71" i="3"/>
  <c r="L50" i="3"/>
  <c r="L33" i="3"/>
  <c r="L232" i="3"/>
  <c r="L116" i="3"/>
  <c r="L82" i="3"/>
  <c r="L88" i="3"/>
  <c r="L30" i="3"/>
  <c r="L119" i="3"/>
  <c r="L208" i="3"/>
  <c r="L154" i="3"/>
  <c r="L218" i="3"/>
  <c r="L148" i="3"/>
  <c r="L467" i="3"/>
  <c r="L473" i="3"/>
  <c r="L359" i="3"/>
  <c r="L6" i="3"/>
  <c r="L418" i="3"/>
  <c r="L12" i="3"/>
  <c r="L11" i="3"/>
  <c r="L19" i="3"/>
  <c r="L161" i="3"/>
  <c r="L427" i="3"/>
  <c r="L25" i="3"/>
  <c r="L17" i="3"/>
  <c r="L13" i="3"/>
  <c r="L45" i="3"/>
  <c r="L15" i="3"/>
  <c r="L425" i="3"/>
  <c r="L100" i="3"/>
  <c r="L182" i="3"/>
  <c r="L102" i="3"/>
  <c r="L66" i="3"/>
  <c r="L153" i="3"/>
  <c r="L110" i="3"/>
  <c r="L122" i="3"/>
  <c r="L313" i="3"/>
  <c r="L24" i="3"/>
  <c r="L5" i="3"/>
  <c r="L252" i="3"/>
  <c r="L180" i="3"/>
  <c r="L211" i="3"/>
  <c r="L36" i="3"/>
  <c r="L307" i="3"/>
  <c r="L81" i="3"/>
  <c r="L341" i="3"/>
  <c r="L84" i="3"/>
  <c r="L107" i="3"/>
  <c r="L112" i="3"/>
  <c r="L8" i="3"/>
  <c r="L224" i="3"/>
  <c r="L14" i="3"/>
  <c r="L370" i="3"/>
  <c r="L106" i="3"/>
  <c r="L39" i="3"/>
  <c r="L152" i="3"/>
  <c r="L159" i="3"/>
  <c r="L142" i="3"/>
  <c r="L455" i="3"/>
  <c r="L65" i="3"/>
  <c r="L10" i="3" l="1"/>
</calcChain>
</file>

<file path=xl/sharedStrings.xml><?xml version="1.0" encoding="utf-8"?>
<sst xmlns="http://schemas.openxmlformats.org/spreadsheetml/2006/main" count="3384" uniqueCount="1170">
  <si>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</si>
  <si>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</si>
  <si>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</si>
  <si>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</si>
  <si>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</si>
  <si>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</si>
  <si>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</si>
  <si>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</si>
  <si>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</si>
  <si>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Vaupere Allan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</si>
  <si>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</si>
  <si>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</si>
  <si>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</si>
  <si>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</si>
  <si>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</si>
  <si>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</si>
  <si>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</si>
  <si>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</si>
  <si>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</si>
  <si>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</si>
  <si>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</si>
  <si>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</si>
  <si>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</si>
  <si>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</si>
  <si>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</si>
  <si>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</si>
  <si>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</si>
  <si>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</si>
  <si>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</si>
  <si>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</si>
  <si>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</si>
  <si>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</si>
  <si>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</si>
  <si>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</si>
  <si>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</si>
  <si>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</si>
  <si>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</si>
  <si>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</si>
  <si>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</si>
  <si>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</si>
  <si>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</si>
  <si>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</si>
  <si>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</si>
  <si>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</si>
  <si>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</si>
  <si>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</si>
  <si>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</si>
  <si>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</si>
  <si>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</si>
  <si>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</si>
  <si>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</si>
  <si>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</si>
  <si>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</si>
  <si>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</si>
  <si>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</si>
  <si>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</si>
  <si>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</si>
  <si>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</si>
  <si>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</si>
  <si>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</si>
  <si>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</si>
  <si>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</si>
  <si>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</si>
  <si>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</si>
  <si>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</si>
  <si>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</si>
  <si>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</si>
  <si>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</si>
  <si>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</si>
  <si>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</si>
  <si>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</si>
  <si>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</si>
  <si>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</si>
  <si>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</si>
  <si>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</si>
  <si>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</si>
  <si>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</si>
  <si>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</si>
  <si>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</si>
  <si>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</si>
  <si>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</si>
  <si>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</si>
  <si>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</si>
  <si>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</si>
  <si>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</si>
  <si>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</si>
  <si>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</si>
  <si>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Joegiste Tauno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</si>
  <si>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</si>
  <si>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</si>
  <si>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</si>
  <si>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</si>
  <si>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</si>
  <si>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</si>
  <si>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</si>
  <si>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</si>
  <si>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</si>
  <si>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</si>
  <si>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</si>
  <si>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</si>
  <si>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</si>
  <si>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</si>
  <si>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</si>
  <si>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</si>
  <si>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</si>
  <si>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Laskov Ediy</t>
  </si>
  <si>
    <t>Kampans Uldis</t>
  </si>
  <si>
    <t>Rugevics Ingus</t>
  </si>
  <si>
    <t>GM</t>
  </si>
  <si>
    <t>Bralitis Guntars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</si>
  <si>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</si>
  <si>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</si>
  <si>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</si>
  <si>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</si>
  <si>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</si>
  <si>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</si>
  <si>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</si>
  <si>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</si>
  <si>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</si>
  <si>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</si>
  <si>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</si>
  <si>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</si>
  <si>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</si>
  <si>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</si>
  <si>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</si>
  <si>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</si>
  <si>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</si>
  <si>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</si>
  <si>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</si>
  <si>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</si>
  <si>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</si>
  <si>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</si>
  <si>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</si>
  <si>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Dimza Karlis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</si>
  <si>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</si>
  <si>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</si>
  <si>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</si>
  <si>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</si>
  <si>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</si>
  <si>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</si>
  <si>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</si>
  <si>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</si>
  <si>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</si>
  <si>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</si>
  <si>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</si>
  <si>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</si>
  <si>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</si>
  <si>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</si>
  <si>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</si>
  <si>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Shenhofs Guntis</t>
  </si>
  <si>
    <t>Ljukshin Sergey</t>
  </si>
  <si>
    <t>Dvoynishnikov Vladimir</t>
  </si>
  <si>
    <t>Ustallo Eduard</t>
  </si>
  <si>
    <t>Miasnikov  German</t>
  </si>
  <si>
    <t xml:space="preserve">Tiik Harri  </t>
  </si>
  <si>
    <t>Ermakov Vitaliy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</si>
  <si>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</si>
  <si>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</si>
  <si>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</si>
  <si>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</si>
  <si>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</si>
  <si>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</si>
  <si>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</si>
  <si>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</si>
  <si>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</si>
  <si>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</si>
  <si>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</si>
  <si>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</si>
  <si>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</si>
  <si>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</si>
  <si>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</si>
  <si>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</si>
  <si>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</si>
  <si>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</si>
  <si>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</si>
  <si>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</si>
  <si>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</si>
  <si>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</si>
  <si>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</si>
  <si>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</si>
  <si>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</si>
  <si>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</si>
  <si>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</si>
  <si>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Shkepasts Janis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</si>
  <si>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</si>
  <si>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</si>
  <si>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</si>
  <si>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</si>
  <si>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</si>
  <si>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</si>
  <si>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</si>
  <si>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</si>
  <si>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</si>
  <si>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</si>
  <si>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</si>
  <si>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</si>
  <si>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</si>
  <si>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</si>
  <si>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</si>
  <si>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</si>
  <si>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</si>
  <si>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</si>
  <si>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IGM</t>
  </si>
  <si>
    <t>IM</t>
  </si>
  <si>
    <t>Кол-во турниров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</si>
  <si>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</si>
  <si>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</si>
  <si>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</si>
  <si>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</si>
  <si>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</si>
  <si>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</si>
  <si>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</si>
  <si>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</si>
  <si>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</si>
  <si>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</si>
  <si>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</si>
  <si>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</si>
  <si>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</si>
  <si>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</si>
  <si>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</si>
  <si>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</si>
  <si>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</si>
  <si>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</si>
  <si>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</si>
  <si>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</si>
  <si>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</si>
  <si>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</si>
  <si>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</si>
  <si>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</si>
  <si>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</si>
  <si>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</si>
  <si>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</si>
  <si>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</si>
  <si>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</si>
  <si>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</si>
  <si>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</si>
  <si>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</si>
  <si>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</si>
  <si>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</si>
  <si>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</si>
  <si>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</si>
  <si>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</si>
  <si>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</si>
  <si>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</si>
  <si>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</si>
  <si>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>Целминьш Эрикс</t>
  </si>
  <si>
    <t xml:space="preserve">Еглитис Улдис </t>
  </si>
  <si>
    <t>Меднис Алдис</t>
  </si>
  <si>
    <t>Александровс Айгарс</t>
  </si>
  <si>
    <t>Лаугалис Артурс</t>
  </si>
  <si>
    <t>Кручанс Алексей</t>
  </si>
  <si>
    <t>Яновскис Хейнрихс</t>
  </si>
  <si>
    <t>Хельм-Росин Каупо</t>
  </si>
  <si>
    <t>Цирвелис Юрис</t>
  </si>
  <si>
    <t>Треэс Гуйдо</t>
  </si>
  <si>
    <t>Райдлепп Калев</t>
  </si>
  <si>
    <t>Крастс Андрис</t>
  </si>
  <si>
    <t>Цепуритис Эгилс</t>
  </si>
  <si>
    <t>Крузбергс Янис</t>
  </si>
  <si>
    <t>Каушелис Марис</t>
  </si>
  <si>
    <t>Саареойя Маргус</t>
  </si>
  <si>
    <t>Вассман Андрей</t>
  </si>
  <si>
    <t>Цирвелис Марис</t>
  </si>
  <si>
    <t>Яунбрунс Арнис</t>
  </si>
  <si>
    <t>Бишовс Алдис</t>
  </si>
  <si>
    <t>Верк Антс</t>
  </si>
  <si>
    <t>Кару Олав</t>
  </si>
  <si>
    <t>Ругевицс Ингус</t>
  </si>
  <si>
    <t>Мосанс Станиславс</t>
  </si>
  <si>
    <t>Блумс Имантс</t>
  </si>
  <si>
    <t>Цирвелис Райтис</t>
  </si>
  <si>
    <t>Кампанс Улдис</t>
  </si>
  <si>
    <t>Цирвелис Томс</t>
  </si>
  <si>
    <t>Армушка Антонс</t>
  </si>
  <si>
    <t>Орлов Сергей</t>
  </si>
  <si>
    <t>Железнов Николай</t>
  </si>
  <si>
    <t>Поритис Мартиньш</t>
  </si>
  <si>
    <t>Гросенс Айнарс</t>
  </si>
  <si>
    <t>Ивин Валентин</t>
  </si>
  <si>
    <t>Гордон Давид</t>
  </si>
  <si>
    <t>Димза Карлис-Марис</t>
  </si>
  <si>
    <t>Иванов Роман</t>
  </si>
  <si>
    <t>Мясников Герман</t>
  </si>
  <si>
    <t>Лисовенко Иван</t>
  </si>
  <si>
    <t>Лесник Александр</t>
  </si>
  <si>
    <t>Оястэ Оливер</t>
  </si>
  <si>
    <t>Ивин Дан</t>
  </si>
  <si>
    <t>Балабанов Виктор</t>
  </si>
  <si>
    <t>Эверс Гунарс</t>
  </si>
  <si>
    <t>Рамба Игорс</t>
  </si>
  <si>
    <t>Шайдулин Вахит</t>
  </si>
  <si>
    <t>Кампарс Иварс</t>
  </si>
  <si>
    <t>Прокофьев Владимир</t>
  </si>
  <si>
    <t>Балодис Гунарс</t>
  </si>
  <si>
    <t>Каск Тыну</t>
  </si>
  <si>
    <t>Гозис Андрис</t>
  </si>
  <si>
    <t>Гордеев Леонид</t>
  </si>
  <si>
    <t>Петроченко Сергей</t>
  </si>
  <si>
    <t>Андерсонс Микус</t>
  </si>
  <si>
    <t>Андерсонс Гунтарс</t>
  </si>
  <si>
    <t>Ермаков Виталий</t>
  </si>
  <si>
    <t>Калашников Денис</t>
  </si>
  <si>
    <t>Чаклис Янис</t>
  </si>
  <si>
    <t>Ивин Владимир</t>
  </si>
  <si>
    <t>Маркус Арвис</t>
  </si>
  <si>
    <t>Осипов Василий</t>
  </si>
  <si>
    <t>Рога Гунтарс</t>
  </si>
  <si>
    <t>Чунка Валдис</t>
  </si>
  <si>
    <t>Петерсонс Айварс</t>
  </si>
  <si>
    <t>Угольников Олег</t>
  </si>
  <si>
    <t>Валбергс Сергейс</t>
  </si>
  <si>
    <t>Пумпиньш Юрис</t>
  </si>
  <si>
    <t>Морозов Николай</t>
  </si>
  <si>
    <t>Люкшин Сергей</t>
  </si>
  <si>
    <t>Лепист Микк</t>
  </si>
  <si>
    <t>Ездаков Олег</t>
  </si>
  <si>
    <t>Лейтис Раймондс</t>
  </si>
  <si>
    <t>Сталидзанс Ритварс</t>
  </si>
  <si>
    <t>Миллер Давид</t>
  </si>
  <si>
    <t>Михайлов Сергей</t>
  </si>
  <si>
    <t>Кулигин Игорь</t>
  </si>
  <si>
    <t>Сагинор Роман</t>
  </si>
  <si>
    <t>Даугатс Улдис</t>
  </si>
  <si>
    <t>Кула Гундарс</t>
  </si>
  <si>
    <t>Грищенко Харийс</t>
  </si>
  <si>
    <t>Заланс Улдис</t>
  </si>
  <si>
    <t>Сталидзанс Эдгарс</t>
  </si>
  <si>
    <t>Янсонс Райвис</t>
  </si>
  <si>
    <t>Грозный Александр</t>
  </si>
  <si>
    <t>Лейтис Каспарс</t>
  </si>
  <si>
    <t>Лаугалис Янис</t>
  </si>
  <si>
    <t>Чаклис Айвис</t>
  </si>
  <si>
    <t>Курыгин Константин</t>
  </si>
  <si>
    <t>Зариньш Кристапс</t>
  </si>
  <si>
    <t>Тапиньш Янис</t>
  </si>
  <si>
    <t>Даубурс Харийс</t>
  </si>
  <si>
    <t>Бирин Олег</t>
  </si>
  <si>
    <t>Карклиньш Айварс</t>
  </si>
  <si>
    <t>Павилонс Алдис</t>
  </si>
  <si>
    <t>Чаклис Айварс</t>
  </si>
  <si>
    <t>Богданович Павел</t>
  </si>
  <si>
    <t>Федоров Викторс</t>
  </si>
  <si>
    <t>Калда Янно</t>
  </si>
  <si>
    <t>Целминьш Андрис</t>
  </si>
  <si>
    <t>Маркевичс Оярс</t>
  </si>
  <si>
    <t>Шименс Арнис</t>
  </si>
  <si>
    <t>Суворов Анатолий</t>
  </si>
  <si>
    <t>Бризга Гунтис</t>
  </si>
  <si>
    <t>Гайлис Андрис</t>
  </si>
  <si>
    <t>Усталло Эдуард</t>
  </si>
  <si>
    <t>Пудурс Интс</t>
  </si>
  <si>
    <t>Йыгистэ Тауно</t>
  </si>
  <si>
    <t>Келемен Даниэль</t>
  </si>
  <si>
    <t>Сергачев Сергей</t>
  </si>
  <si>
    <t>Хижняк Вячеслав</t>
  </si>
  <si>
    <t>Майорс Гунарс</t>
  </si>
  <si>
    <t>Надори Золтан</t>
  </si>
  <si>
    <t>Калниньш Сандис</t>
  </si>
  <si>
    <t>Цела Марис</t>
  </si>
  <si>
    <t>Лапсиньш Айварс</t>
  </si>
  <si>
    <t>Базаров Дмитрий</t>
  </si>
  <si>
    <t>Калинин Игорь</t>
  </si>
  <si>
    <t>Лакс Тынис</t>
  </si>
  <si>
    <t>Бурк Ральф</t>
  </si>
  <si>
    <t>Лацис Юргис</t>
  </si>
  <si>
    <t>Райдлеп Оскар</t>
  </si>
  <si>
    <t>Каппер Тыну</t>
  </si>
  <si>
    <t>Винберг Федор</t>
  </si>
  <si>
    <t>Терехин Виктор</t>
  </si>
  <si>
    <t>Луценко Михаил</t>
  </si>
  <si>
    <t>Дарзниекс Янис</t>
  </si>
  <si>
    <t>Ритс Ооле</t>
  </si>
  <si>
    <t>Тимофеев Виктор</t>
  </si>
  <si>
    <t>Лебедев Игорь</t>
  </si>
  <si>
    <t>Laskovs Voldemar</t>
  </si>
  <si>
    <t>Purgats Karla</t>
  </si>
  <si>
    <t>Kikerpill Aadi</t>
  </si>
  <si>
    <t>Kink Gennadi</t>
  </si>
  <si>
    <t>Linkvist Andreas</t>
  </si>
  <si>
    <t>Kikerpill Joonas</t>
  </si>
  <si>
    <r>
      <t xml:space="preserve">Federation International
of Novuss-Sport Organisations
</t>
    </r>
    <r>
      <rPr>
        <b/>
        <i/>
        <sz val="16"/>
        <rFont val="Arial"/>
        <family val="2"/>
        <charset val="204"/>
      </rPr>
      <t>www.novussport.org</t>
    </r>
  </si>
  <si>
    <t>Кикерпилл Аади</t>
  </si>
  <si>
    <t>Кикерпилл Йонас</t>
  </si>
  <si>
    <t>Кинк Геннадий</t>
  </si>
  <si>
    <t>Ваупере Аллан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</si>
  <si>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</si>
  <si>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</si>
  <si>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</si>
  <si>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</si>
  <si>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</si>
  <si>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</si>
  <si>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</si>
  <si>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</si>
  <si>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</si>
  <si>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</si>
  <si>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</si>
  <si>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</si>
  <si>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</si>
  <si>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</si>
  <si>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</si>
  <si>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</si>
  <si>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</si>
  <si>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</si>
  <si>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</si>
  <si>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</si>
  <si>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</si>
  <si>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</si>
  <si>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</si>
  <si>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</si>
  <si>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</si>
  <si>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</si>
  <si>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</si>
  <si>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</si>
  <si>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</si>
  <si>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</si>
  <si>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</si>
  <si>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</si>
  <si>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</si>
  <si>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</si>
  <si>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</si>
  <si>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Valter Toomas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</si>
  <si>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</si>
  <si>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</si>
  <si>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</si>
  <si>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</si>
  <si>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</si>
  <si>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</si>
  <si>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</si>
  <si>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Дрикис Гунтис</t>
  </si>
  <si>
    <t>Фирстс Юрис</t>
  </si>
  <si>
    <t>Гилбертс Айнарс</t>
  </si>
  <si>
    <t>Келле Дайнис</t>
  </si>
  <si>
    <t>Кояловичс Станиславс</t>
  </si>
  <si>
    <t>Лакс Тиммо</t>
  </si>
  <si>
    <t>Насирс Виталийс</t>
  </si>
  <si>
    <t>Озолс Дайнис</t>
  </si>
  <si>
    <t>Павловс Генадийс</t>
  </si>
  <si>
    <t>Пуполс Юрис</t>
  </si>
  <si>
    <t>Розитис Маргис</t>
  </si>
  <si>
    <t>Рубенис Валдис</t>
  </si>
  <si>
    <t>Рудзитис Айгарс</t>
  </si>
  <si>
    <t>Шренкс Мартиньш</t>
  </si>
  <si>
    <t>Страутиньш Эрикс</t>
  </si>
  <si>
    <t>Тарамэ Нэмэ</t>
  </si>
  <si>
    <t>Gricmanis Imants</t>
  </si>
  <si>
    <t>Vitols Raimonds</t>
  </si>
  <si>
    <t>Zilitis Arturs</t>
  </si>
  <si>
    <t>Rimovichs Sandis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</si>
  <si>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</si>
  <si>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</si>
  <si>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</si>
  <si>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</si>
  <si>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</si>
  <si>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</si>
  <si>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</si>
  <si>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</si>
  <si>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</si>
  <si>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</si>
  <si>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</si>
  <si>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</si>
  <si>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Чодерс Гайдис</t>
  </si>
  <si>
    <t>Каусс Ритварс</t>
  </si>
  <si>
    <t>Зилитис Артурс</t>
  </si>
  <si>
    <t>Хумал Райво</t>
  </si>
  <si>
    <t>Вахо Гуннар</t>
  </si>
  <si>
    <t>Тиллисоо Вольдемар</t>
  </si>
  <si>
    <t>Alekseev Vyacheslav</t>
  </si>
  <si>
    <t>Chistyakov Alexander</t>
  </si>
  <si>
    <t>Shavykin Vladislav</t>
  </si>
  <si>
    <t>Шавыкин Владислав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</si>
  <si>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</si>
  <si>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</si>
  <si>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</si>
  <si>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</si>
  <si>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</si>
  <si>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</si>
  <si>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</si>
  <si>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Берзиньш Гунтис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</si>
  <si>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</si>
  <si>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</si>
  <si>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</si>
  <si>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</si>
  <si>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</si>
  <si>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</si>
  <si>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</si>
  <si>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</si>
  <si>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</si>
  <si>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</si>
  <si>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</si>
  <si>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</si>
  <si>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</si>
  <si>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</si>
  <si>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</si>
  <si>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</si>
  <si>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</si>
  <si>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</si>
  <si>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</si>
  <si>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</si>
  <si>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</si>
  <si>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</si>
  <si>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</si>
  <si>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</si>
  <si>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</si>
  <si>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</si>
  <si>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</si>
  <si>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</si>
  <si>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</si>
  <si>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</si>
  <si>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</si>
  <si>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</si>
  <si>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</si>
  <si>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</si>
  <si>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</si>
  <si>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</si>
  <si>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Сташко Петерис</t>
  </si>
  <si>
    <t>Лейкартс Мартиньш</t>
  </si>
  <si>
    <t>Легздиньш Янис</t>
  </si>
  <si>
    <t>Аузиньш Вилнис</t>
  </si>
  <si>
    <t>Блакис Атис</t>
  </si>
  <si>
    <t>Баярс Сандрис</t>
  </si>
  <si>
    <t>Рейманис Эдуардс</t>
  </si>
  <si>
    <t>Суша Стас</t>
  </si>
  <si>
    <t>Хофманис Бруно</t>
  </si>
  <si>
    <t>Паегле Каспарс</t>
  </si>
  <si>
    <t>Кангерис Тармо</t>
  </si>
  <si>
    <t>Локис Янис</t>
  </si>
  <si>
    <t>Лаасме Арви</t>
  </si>
  <si>
    <t>Пумпиньш Айварс</t>
  </si>
  <si>
    <t>Хабел Лука</t>
  </si>
  <si>
    <t>Хабел Роберт</t>
  </si>
  <si>
    <t>Kukushkin Aleksey</t>
  </si>
  <si>
    <t>Orlov Evgeniy</t>
  </si>
  <si>
    <t>Yasyukevich Igor</t>
  </si>
  <si>
    <t>Zinnurov Rais</t>
  </si>
  <si>
    <t>Кукушкин Алексей</t>
  </si>
  <si>
    <t>Зиннуров Раис</t>
  </si>
  <si>
    <t>Платов Сергей</t>
  </si>
  <si>
    <t>Kink Ahmet</t>
  </si>
  <si>
    <t>Кинк Ахмет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</si>
  <si>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</si>
  <si>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</si>
  <si>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</si>
  <si>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</si>
  <si>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</si>
  <si>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</si>
  <si>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</si>
  <si>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</si>
  <si>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</si>
  <si>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</si>
  <si>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</si>
  <si>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</si>
  <si>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</si>
  <si>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</si>
  <si>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</si>
  <si>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</si>
  <si>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</si>
  <si>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</si>
  <si>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</si>
  <si>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</si>
  <si>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Морозов Евгений</t>
  </si>
  <si>
    <t>Анциферов Валерий</t>
  </si>
  <si>
    <t>Берзиньш Юрис</t>
  </si>
  <si>
    <t>Лаубертс Янис</t>
  </si>
  <si>
    <t>Лауманис Нормундс</t>
  </si>
  <si>
    <t>Лелис Язепс</t>
  </si>
  <si>
    <t>Мелдерс Янис</t>
  </si>
  <si>
    <t>Мурдйое Лейно</t>
  </si>
  <si>
    <t>Пумпиньш Гинтс</t>
  </si>
  <si>
    <t>Саар Арлет</t>
  </si>
  <si>
    <t>Талисту Урмас</t>
  </si>
  <si>
    <t>Вийтмаа Илмар</t>
  </si>
  <si>
    <t>Aparin Viktor</t>
  </si>
  <si>
    <t>Klubov Vladimir</t>
  </si>
  <si>
    <t>Khlopotnev Sergey</t>
  </si>
  <si>
    <t>Fedorov Maxim</t>
  </si>
  <si>
    <t>Gudkov Gennadiy</t>
  </si>
  <si>
    <t>Апарин Виктор</t>
  </si>
  <si>
    <t>Хлопотнев Сергей</t>
  </si>
  <si>
    <t>Гудков Геннадий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</si>
  <si>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</si>
  <si>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</si>
  <si>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</si>
  <si>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</si>
  <si>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</si>
  <si>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</si>
  <si>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</si>
  <si>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</si>
  <si>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</si>
  <si>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</si>
  <si>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</si>
  <si>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</si>
  <si>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</si>
  <si>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</si>
  <si>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Плуме Дайнарс</t>
  </si>
  <si>
    <t>Драченко Валерий</t>
  </si>
  <si>
    <t>Raid Johannes-Aleksander</t>
  </si>
  <si>
    <t>Lensment Kerdo</t>
  </si>
  <si>
    <t>Райд Йоханнес-Александер</t>
  </si>
  <si>
    <t>Шмитс Марис</t>
  </si>
  <si>
    <t>ИК</t>
  </si>
  <si>
    <t>2015</t>
  </si>
  <si>
    <t>Ролавс Гунтис</t>
  </si>
  <si>
    <t>Зунс Гундарс</t>
  </si>
  <si>
    <t>Кестерис Арвидс</t>
  </si>
  <si>
    <t>Книпенс Каспарс</t>
  </si>
  <si>
    <t>Grosny Alexander</t>
  </si>
  <si>
    <t>Руберг Райво</t>
  </si>
  <si>
    <t>Bock Willy-Bernd</t>
  </si>
  <si>
    <t>Atslega Aigars</t>
  </si>
  <si>
    <t xml:space="preserve">Атслега Аигарс </t>
  </si>
  <si>
    <t>Kluss Gatis</t>
  </si>
  <si>
    <t>Gushchin Sergei</t>
  </si>
  <si>
    <t>Birkel Stephan</t>
  </si>
  <si>
    <t>Kungas Villu</t>
  </si>
  <si>
    <t>Гущин Сергей</t>
  </si>
  <si>
    <t>Кунгас Вилли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</si>
  <si>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</si>
  <si>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</si>
  <si>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</si>
  <si>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</si>
  <si>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</si>
  <si>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</si>
  <si>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</si>
  <si>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</si>
  <si>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</si>
  <si>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</si>
  <si>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</si>
  <si>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</si>
  <si>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</si>
  <si>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</si>
  <si>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Каспарс Райвис</t>
  </si>
  <si>
    <t>Наумовс Армандс</t>
  </si>
  <si>
    <t>Зигурс Роландс</t>
  </si>
  <si>
    <t>Абелитис Армандс</t>
  </si>
  <si>
    <t>Аузиньш Томс</t>
  </si>
  <si>
    <t>Бралитис Гунтарс</t>
  </si>
  <si>
    <t>Кампенус Райвис</t>
  </si>
  <si>
    <t>Оза Уршит</t>
  </si>
  <si>
    <t>Пинпин Джэймс</t>
  </si>
  <si>
    <t>Тэйтс Джозеф</t>
  </si>
  <si>
    <t>Yakuskin Nikolay</t>
  </si>
  <si>
    <t>Zheleznov Nikolay</t>
  </si>
  <si>
    <t>Kirik Valeriy</t>
  </si>
  <si>
    <t>Pilipenko Sergey</t>
  </si>
  <si>
    <t>Сидоров Виктор</t>
  </si>
  <si>
    <t>Якушкин Николай</t>
  </si>
  <si>
    <t>Кирик Валерий</t>
  </si>
  <si>
    <t>Пилипенко Сергей</t>
  </si>
  <si>
    <t>Лочмелс Имантс</t>
  </si>
  <si>
    <t>Sidorov Yuriy</t>
  </si>
  <si>
    <t>Сидоров Юрий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</si>
  <si>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</si>
  <si>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</si>
  <si>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</si>
  <si>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</si>
  <si>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</si>
  <si>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</si>
  <si>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</si>
  <si>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</si>
  <si>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</si>
  <si>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</si>
  <si>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</si>
  <si>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</si>
  <si>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</si>
  <si>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</si>
  <si>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Chudars Kaspars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</si>
  <si>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</si>
  <si>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</si>
  <si>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</si>
  <si>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</si>
  <si>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</si>
  <si>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</si>
  <si>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</si>
  <si>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</si>
  <si>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</si>
  <si>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</si>
  <si>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</si>
  <si>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</si>
  <si>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</si>
  <si>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</si>
  <si>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</si>
  <si>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</si>
  <si>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Принс Марио</t>
  </si>
  <si>
    <t>Калде Том</t>
  </si>
  <si>
    <t>Каусс Ренарс</t>
  </si>
  <si>
    <t>Дамбергс Янис</t>
  </si>
  <si>
    <t>Замбергс Артур</t>
  </si>
  <si>
    <t>Икертс Марис</t>
  </si>
  <si>
    <t>Чударс Каспар</t>
  </si>
  <si>
    <t>Балодис Робертс</t>
  </si>
  <si>
    <t>Ренгартс Вилис</t>
  </si>
  <si>
    <t>Эмсис Айварс</t>
  </si>
  <si>
    <t>Бетлерс Андрис</t>
  </si>
  <si>
    <t>Дзенис Гунтарс</t>
  </si>
  <si>
    <t>Мендрис Айгарс</t>
  </si>
  <si>
    <t>Дисерейтс Янис</t>
  </si>
  <si>
    <t>Суси Марго</t>
  </si>
  <si>
    <t>Декснис Матисс</t>
  </si>
  <si>
    <t>Лаукс Эдуардс</t>
  </si>
  <si>
    <t>Цирвелис Янис</t>
  </si>
  <si>
    <t>Матрозис Армандс</t>
  </si>
  <si>
    <t>Семеновс Юрис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</si>
  <si>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</si>
  <si>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</si>
  <si>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</si>
  <si>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</si>
  <si>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</si>
  <si>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</si>
  <si>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</si>
  <si>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</si>
  <si>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</si>
  <si>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</si>
  <si>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</si>
  <si>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</si>
  <si>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Липин Николай</t>
  </si>
  <si>
    <t>Костылёв Андрей</t>
  </si>
  <si>
    <t>Миронов Игорь</t>
  </si>
  <si>
    <t>Струлёв Алексей</t>
  </si>
  <si>
    <t>Chaiko Andrey</t>
  </si>
  <si>
    <t>Haperskij Juriy</t>
  </si>
  <si>
    <t>Oertel Felix</t>
  </si>
  <si>
    <t>Wallis Tilo</t>
  </si>
  <si>
    <t>Giesse Cornelius</t>
  </si>
  <si>
    <t>Afanasyev Yaroslav</t>
  </si>
  <si>
    <t>Чайко Андрей</t>
  </si>
  <si>
    <t>Хапёрский Юрий</t>
  </si>
  <si>
    <t>Афанасьев Ярослав</t>
  </si>
  <si>
    <t>Хамулин Александр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</si>
  <si>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</si>
  <si>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</si>
  <si>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</si>
  <si>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</si>
  <si>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</si>
  <si>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</si>
  <si>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</si>
  <si>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</si>
  <si>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</si>
  <si>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</si>
  <si>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</si>
  <si>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</si>
  <si>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2016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</si>
  <si>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</si>
  <si>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</si>
  <si>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</si>
  <si>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</si>
  <si>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</si>
  <si>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</si>
  <si>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</si>
  <si>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</si>
  <si>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Бок Вилли-Бернд</t>
  </si>
  <si>
    <t>Цент Георг</t>
  </si>
  <si>
    <t>Оэртел Феликс</t>
  </si>
  <si>
    <t>Клусс Гатис</t>
  </si>
  <si>
    <t>Валис Тило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</si>
  <si>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</si>
  <si>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</si>
  <si>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</si>
  <si>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</si>
  <si>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</si>
  <si>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</si>
  <si>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</si>
  <si>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</si>
  <si>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</si>
  <si>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</si>
  <si>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</si>
  <si>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</si>
  <si>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</si>
  <si>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Стродс Валдис</t>
  </si>
  <si>
    <t>Дагис Артурс</t>
  </si>
  <si>
    <t>Бокатанов Пётр</t>
  </si>
  <si>
    <t>Погудин Дмитрий</t>
  </si>
  <si>
    <t>Гусаков Анатолий</t>
  </si>
  <si>
    <t>Матвеев Алексей</t>
  </si>
  <si>
    <t>Файзутдинов Ришат</t>
  </si>
  <si>
    <t>Альмухаметов Рамиль</t>
  </si>
  <si>
    <t>Посадов Виктор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</si>
  <si>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</si>
  <si>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</si>
  <si>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</si>
  <si>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</si>
  <si>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</si>
  <si>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</si>
  <si>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</si>
  <si>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</si>
  <si>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Пуриньш Гунарс</t>
  </si>
  <si>
    <t>Чаклис Имантс</t>
  </si>
  <si>
    <t>Мелнис Нормундс</t>
  </si>
  <si>
    <t>Стивка Даниэльс</t>
  </si>
  <si>
    <t>Камс Эйво</t>
  </si>
  <si>
    <t>Борштэйн Андрис</t>
  </si>
  <si>
    <t>Лепист Марек</t>
  </si>
  <si>
    <t>Чигрин Николай</t>
  </si>
  <si>
    <t>Михайлов Пётр</t>
  </si>
  <si>
    <t>Парман Артур</t>
  </si>
  <si>
    <t>неактивные игроки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</si>
  <si>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</si>
  <si>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</si>
  <si>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</si>
  <si>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</si>
  <si>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</si>
  <si>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</si>
  <si>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</si>
  <si>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</si>
  <si>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</si>
  <si>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</si>
  <si>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</si>
  <si>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</si>
  <si>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</si>
  <si>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Nikonovs Dmitrijs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</si>
  <si>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</si>
  <si>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</si>
  <si>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</si>
  <si>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</si>
  <si>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</si>
  <si>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</si>
  <si>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Воронов Александр</t>
  </si>
  <si>
    <t>Ковалонок Валерий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</si>
  <si>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</si>
  <si>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</si>
  <si>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</si>
  <si>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</si>
  <si>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</si>
  <si>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</si>
  <si>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</si>
  <si>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</si>
  <si>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</si>
  <si>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</si>
  <si>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</si>
  <si>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</si>
  <si>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</si>
  <si>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</si>
  <si>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</si>
  <si>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</si>
  <si>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</si>
  <si>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</si>
  <si>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</si>
  <si>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</si>
  <si>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</si>
  <si>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</si>
  <si>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</si>
  <si>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</si>
  <si>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</si>
  <si>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</si>
  <si>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2017</t>
  </si>
  <si>
    <t>Каткевичс Евгенийс</t>
  </si>
  <si>
    <t>Субачс Александрс</t>
  </si>
  <si>
    <t>Рейнсонс Алфредс</t>
  </si>
  <si>
    <t>Шушертс Алексейс</t>
  </si>
  <si>
    <t>Ломонос Сергейс</t>
  </si>
  <si>
    <t>Янсонс Иварс</t>
  </si>
  <si>
    <t>Грантс Андрейс</t>
  </si>
  <si>
    <t>Шершневс Василийс</t>
  </si>
  <si>
    <t>Путанс Раймондс</t>
  </si>
  <si>
    <t>Китовс Сергейс</t>
  </si>
  <si>
    <t>Зиединьш Майрис</t>
  </si>
  <si>
    <t>Мигланс Агрис</t>
  </si>
  <si>
    <t>Приеде Освалдс</t>
  </si>
  <si>
    <t>Рейнбергс Вилнис</t>
  </si>
  <si>
    <t>Шубровскис Волдемаpс</t>
  </si>
  <si>
    <t>Пелцерс Вилнис</t>
  </si>
  <si>
    <t>Какитис Мартиньш</t>
  </si>
  <si>
    <t>Матулис Янис</t>
  </si>
  <si>
    <t>Янэлсиньш Янис</t>
  </si>
  <si>
    <t>Трифоновс Николайс</t>
  </si>
  <si>
    <t>Пакалнитс Иварс</t>
  </si>
  <si>
    <t>Антонс Элмарс</t>
  </si>
  <si>
    <t>Акентьевс Александрс</t>
  </si>
  <si>
    <t>Бреманис Андрис</t>
  </si>
  <si>
    <t>Липартс Зигурдс</t>
  </si>
  <si>
    <t>Тинденовскис Алдис</t>
  </si>
  <si>
    <t>Спалвенс Роландс</t>
  </si>
  <si>
    <t>Никоновс Дмитрийс</t>
  </si>
  <si>
    <t>Бриковс Каспарс</t>
  </si>
  <si>
    <t>Нельке Андрис</t>
  </si>
  <si>
    <t>Упитис Янис</t>
  </si>
  <si>
    <t>Эрбе Эндийс</t>
  </si>
  <si>
    <t>Редбергс Арнис</t>
  </si>
  <si>
    <t>Лукашевичс Вячеславс</t>
  </si>
  <si>
    <t>Озолиньш Эгилс</t>
  </si>
  <si>
    <t>Рачикс Вадимс</t>
  </si>
  <si>
    <t>Лиепиньш Викторс</t>
  </si>
  <si>
    <t>Русаковс Владимирс</t>
  </si>
  <si>
    <t>Дарзиньш Янис</t>
  </si>
  <si>
    <t>Бауманис Айгарс</t>
  </si>
  <si>
    <t>Лавреновс Петерис</t>
  </si>
  <si>
    <t>Ругевицс Кристапс</t>
  </si>
  <si>
    <t>Какитис Арнис</t>
  </si>
  <si>
    <t>Булванс Юрис</t>
  </si>
  <si>
    <t>Думбраускис Висвалдис</t>
  </si>
  <si>
    <t>Лебедекс Рихардс</t>
  </si>
  <si>
    <t>Криловс Андрис</t>
  </si>
  <si>
    <t>Легздиньш Айгарс</t>
  </si>
  <si>
    <t>Нарусевичс Раймондс</t>
  </si>
  <si>
    <t>Комаровс Валерийс</t>
  </si>
  <si>
    <t>Морозовс Матвейс-Марис</t>
  </si>
  <si>
    <t>Адамовичс Айварс</t>
  </si>
  <si>
    <t>Лосевс Валентинс</t>
  </si>
  <si>
    <t>Фридриксонс Иво</t>
  </si>
  <si>
    <t>Комаровс Александрс</t>
  </si>
  <si>
    <t>Сусейс Волдемарс</t>
  </si>
  <si>
    <t>Гаревичс Константинс</t>
  </si>
  <si>
    <t>Лиепиньш Гунтарс</t>
  </si>
  <si>
    <t>Раковскис Александрс</t>
  </si>
  <si>
    <t>Бумбиерис Райво</t>
  </si>
  <si>
    <t>Трегубс Александрс</t>
  </si>
  <si>
    <t>Печс Айнарс</t>
  </si>
  <si>
    <t>Рассохинс Анатолийс</t>
  </si>
  <si>
    <t>Сютруковс Евгенийс</t>
  </si>
  <si>
    <t>Лаже Айварс</t>
  </si>
  <si>
    <t>Даугавиетис Янис</t>
  </si>
  <si>
    <t>Лаже Нормундс</t>
  </si>
  <si>
    <t>Циеленс Алвилс</t>
  </si>
  <si>
    <t>Ауниньш Эгилс</t>
  </si>
  <si>
    <t>Шулмейстарс Гунтис</t>
  </si>
  <si>
    <t>Беднарчикс Станиславс</t>
  </si>
  <si>
    <t>Лагздиньш Андрис</t>
  </si>
  <si>
    <t>Лиепиньш Дзинтарс</t>
  </si>
  <si>
    <t>Варша Сергейс</t>
  </si>
  <si>
    <t>Голтс Айнарс</t>
  </si>
  <si>
    <t>Сукис Алфонс</t>
  </si>
  <si>
    <t>Гринвалдс Айварс</t>
  </si>
  <si>
    <t>Кузьмин Артурс</t>
  </si>
  <si>
    <t>Винклерс Ольгертс</t>
  </si>
  <si>
    <t>Пулле Томс</t>
  </si>
  <si>
    <t>Буткевичс Эдгарс</t>
  </si>
  <si>
    <t>Руя Иварс</t>
  </si>
  <si>
    <t>Малцениекс Янис</t>
  </si>
  <si>
    <t>Сенинс Андрис</t>
  </si>
  <si>
    <t>Цеплис Алфредс</t>
  </si>
  <si>
    <t>Силиньш Эдгарс</t>
  </si>
  <si>
    <t>Белонощенко Николайс</t>
  </si>
  <si>
    <t>Пуките Валдис</t>
  </si>
  <si>
    <t>Фёдоровс Валдис</t>
  </si>
  <si>
    <t>Янбергс Оскарс</t>
  </si>
  <si>
    <t xml:space="preserve">Кузьминс Викторс </t>
  </si>
  <si>
    <t>Смалкайс Раймондс</t>
  </si>
  <si>
    <t>Katkevichs Jevgenijs</t>
  </si>
  <si>
    <t>Shrenks Martinsh</t>
  </si>
  <si>
    <t>Adamovicsh Aivars</t>
  </si>
  <si>
    <t>Auninsh Egils</t>
  </si>
  <si>
    <t>Auzinsh Toms</t>
  </si>
  <si>
    <t>Auzinsh Vilnis</t>
  </si>
  <si>
    <t>Berzinsh Edgars</t>
  </si>
  <si>
    <t>Berzinsh Juris</t>
  </si>
  <si>
    <t>Butkevichs Edgars</t>
  </si>
  <si>
    <t>Celminsh Andris</t>
  </si>
  <si>
    <t>Chaklis Aivis</t>
  </si>
  <si>
    <t>Duminsh Janis</t>
  </si>
  <si>
    <t>Garevichs Konstantins</t>
  </si>
  <si>
    <t>Grishchenko Harijs</t>
  </si>
  <si>
    <t>Kakitis Martinsh</t>
  </si>
  <si>
    <t>Karklinsh Aivars</t>
  </si>
  <si>
    <t>Kaushelis Maris</t>
  </si>
  <si>
    <t>Kitovs Sergejs</t>
  </si>
  <si>
    <t>Kojalovichs Stanislavs</t>
  </si>
  <si>
    <t>Legzdinsh Aigars</t>
  </si>
  <si>
    <t>Legzdinsh Janis</t>
  </si>
  <si>
    <t>Leikarts Martinsh</t>
  </si>
  <si>
    <t>Lukasevichs Vjaceslavs</t>
  </si>
  <si>
    <t>Markevichs Ojars</t>
  </si>
  <si>
    <t xml:space="preserve">Ovchinnikovs Anatolijs
</t>
  </si>
  <si>
    <t>Ozolinsh Egils</t>
  </si>
  <si>
    <t>Pechs Girts</t>
  </si>
  <si>
    <t>Poritis Martinsh</t>
  </si>
  <si>
    <t>Purinsh Gunars</t>
  </si>
  <si>
    <t>Rachiks Vadims</t>
  </si>
  <si>
    <t>Seglinsh Edmunds</t>
  </si>
  <si>
    <t>Shershnovs Vasilijs</t>
  </si>
  <si>
    <t>Shubrovskis Voldemars</t>
  </si>
  <si>
    <t>Shusherts Aleksejs</t>
  </si>
  <si>
    <t>Silinsh Edgars</t>
  </si>
  <si>
    <t>Sjutrukovs Jevgenijs</t>
  </si>
  <si>
    <t>Stashko Peteris</t>
  </si>
  <si>
    <t>Strautinsh Eriks</t>
  </si>
  <si>
    <t>Strelevichs Armands</t>
  </si>
  <si>
    <t>Varsha Sergejs</t>
  </si>
  <si>
    <t>Veilands Martinsh</t>
  </si>
  <si>
    <t>Vitinsh Edgars</t>
  </si>
  <si>
    <t>Ziedinsh Mairis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</si>
  <si>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</si>
  <si>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</si>
  <si>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</si>
  <si>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</si>
  <si>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</si>
  <si>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</si>
  <si>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</si>
  <si>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</si>
  <si>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</si>
  <si>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</si>
  <si>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</si>
  <si>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</si>
  <si>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</si>
  <si>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</si>
  <si>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</si>
  <si>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</si>
  <si>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</si>
  <si>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</si>
  <si>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</si>
  <si>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</si>
  <si>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</si>
  <si>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</si>
  <si>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</si>
  <si>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Азерьер Вадим</t>
  </si>
  <si>
    <t>Борзов Борис</t>
  </si>
  <si>
    <t>Алакин Валерий</t>
  </si>
  <si>
    <t>Сергеев Владимир</t>
  </si>
  <si>
    <t>Барков Анатолий</t>
  </si>
  <si>
    <t>Папченко Виталий</t>
  </si>
  <si>
    <t>Панфилов Анатолий</t>
  </si>
  <si>
    <t>Кан Юрий</t>
  </si>
  <si>
    <t>Барандич Дмитрий</t>
  </si>
  <si>
    <t>Колесников Сергей</t>
  </si>
  <si>
    <t>Аралов Максим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</si>
  <si>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</si>
  <si>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</si>
  <si>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</si>
  <si>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</si>
  <si>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</si>
  <si>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</si>
  <si>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</si>
  <si>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</si>
  <si>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</si>
  <si>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</si>
  <si>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</si>
  <si>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</si>
  <si>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</si>
  <si>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</si>
  <si>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</si>
  <si>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</si>
  <si>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</si>
  <si>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</si>
  <si>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</si>
  <si>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</si>
  <si>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</si>
  <si>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</si>
  <si>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Kaulinsh Armands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</si>
  <si>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</si>
  <si>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</si>
  <si>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</si>
  <si>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</si>
  <si>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</si>
  <si>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</si>
  <si>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</si>
  <si>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</si>
  <si>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</si>
  <si>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</si>
  <si>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</si>
  <si>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</si>
  <si>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</si>
  <si>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</si>
  <si>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</si>
  <si>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</si>
  <si>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</si>
  <si>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</si>
  <si>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</si>
  <si>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</si>
  <si>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</si>
  <si>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</si>
  <si>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</si>
  <si>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</si>
  <si>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</si>
  <si>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</si>
  <si>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</si>
  <si>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</si>
  <si>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</si>
  <si>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</si>
  <si>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</si>
  <si>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</si>
  <si>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</si>
  <si>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</si>
  <si>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</si>
  <si>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</si>
  <si>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</si>
  <si>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</si>
  <si>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</si>
  <si>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</si>
  <si>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</si>
  <si>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Dravnieks Vairis</t>
  </si>
  <si>
    <t>Zupans Evalds</t>
  </si>
  <si>
    <t>Pumpins Aivars</t>
  </si>
  <si>
    <t>Janovskis Henrihs</t>
  </si>
  <si>
    <t>2018</t>
  </si>
  <si>
    <t>2015-2018</t>
  </si>
  <si>
    <t>№ 2018</t>
  </si>
  <si>
    <t>Azeryer Vadim</t>
  </si>
  <si>
    <t>Kool Aivar</t>
  </si>
  <si>
    <t>Kuurmaa Meelis</t>
  </si>
  <si>
    <t>Podzins Edgars</t>
  </si>
  <si>
    <t>Latvia</t>
  </si>
  <si>
    <t>Estonia</t>
  </si>
  <si>
    <t>nr</t>
  </si>
  <si>
    <t>Name</t>
  </si>
  <si>
    <t>rat_old</t>
  </si>
  <si>
    <t>rat_new</t>
  </si>
  <si>
    <t>IGM - гроссмейстер FINSO 
IM - мастер спорта FINSO</t>
  </si>
  <si>
    <t>Polska</t>
  </si>
  <si>
    <t>Jastrzebski Tomasz</t>
  </si>
  <si>
    <t>Kunc Michal</t>
  </si>
  <si>
    <t>Svars Peteris</t>
  </si>
  <si>
    <t>Raid Hans-Kristjan</t>
  </si>
  <si>
    <t>Skyrto Oleg</t>
  </si>
  <si>
    <t>Скирто Олег</t>
  </si>
  <si>
    <t>Dmitrenko Andrey</t>
  </si>
  <si>
    <t>Дмитренко Андрей</t>
  </si>
  <si>
    <t>Valajnis Dmitrijs</t>
  </si>
  <si>
    <t>Satrevics Andrejs</t>
  </si>
  <si>
    <t>Russia</t>
  </si>
  <si>
    <t>Жугс Эдвинс</t>
  </si>
  <si>
    <t>Meilahs Leonids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</si>
  <si>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</si>
  <si>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</si>
  <si>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</si>
  <si>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</si>
  <si>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</si>
  <si>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</si>
  <si>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</si>
  <si>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</si>
  <si>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</si>
  <si>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Germany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</si>
  <si>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</si>
  <si>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</si>
  <si>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</si>
  <si>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</si>
  <si>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</si>
  <si>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</si>
  <si>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</si>
  <si>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Finland</t>
  </si>
  <si>
    <t>Ryzhkov Pavel</t>
  </si>
  <si>
    <t>Latvia2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</si>
  <si>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</si>
  <si>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</si>
  <si>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</si>
  <si>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</si>
  <si>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</si>
  <si>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</si>
  <si>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</si>
  <si>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</si>
  <si>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</si>
  <si>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</si>
  <si>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Steinkops Edgars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</si>
  <si>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</si>
  <si>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</si>
  <si>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</si>
  <si>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</si>
  <si>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</si>
  <si>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</si>
  <si>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</si>
  <si>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</si>
  <si>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Чумичёв Олег</t>
  </si>
  <si>
    <t>Рыжков Павел</t>
  </si>
  <si>
    <t>Кунинс Александр</t>
  </si>
  <si>
    <t>Estonia2</t>
  </si>
  <si>
    <t>Arge Erich</t>
  </si>
  <si>
    <t>Poshnij Jevgeni</t>
  </si>
  <si>
    <t>В 2018 году в зачет годового рейтинга идет шесть лучших результатов по итогам всех сыгранных турниров</t>
  </si>
  <si>
    <t>Kunc Maciej</t>
  </si>
  <si>
    <t>Latvia3</t>
  </si>
  <si>
    <t>игрок</t>
  </si>
  <si>
    <t>фед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</si>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</sst>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5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indexed="8"/>
      <name val="Calibri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sz val="10"/>
      <name val="Arial"/>
      <family val="2"/>
    </font>
    <font>
      <sz val="10"/>
      <name val="Times New Roman"/>
      <family val="1"/>
      <charset val="186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2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46" fillId="0" borderId="0"/>
    <xf numFmtId="0" fontId="49" fillId="0" borderId="0"/>
    <xf numFmtId="0" fontId="43" fillId="0" borderId="0"/>
    <xf numFmtId="0" fontId="2" fillId="0" borderId="0"/>
    <xf numFmtId="0" fontId="43" fillId="0" borderId="0"/>
    <xf numFmtId="0" fontId="2" fillId="0" borderId="0"/>
    <xf numFmtId="0" fontId="50" fillId="0" borderId="0"/>
    <xf numFmtId="0" fontId="50" fillId="0" borderId="0"/>
    <xf numFmtId="0" fontId="1" fillId="0" borderId="0"/>
    <xf numFmtId="0" fontId="43" fillId="0" borderId="0"/>
    <xf numFmtId="0" fontId="51" fillId="0" borderId="0"/>
    <xf numFmtId="0" fontId="43" fillId="0" borderId="0"/>
    <xf numFmtId="0" fontId="2" fillId="0" borderId="0"/>
    <xf numFmtId="0" fontId="2" fillId="0" borderId="0"/>
    <xf numFmtId="0" fontId="38" fillId="0" borderId="0"/>
    <xf numFmtId="0" fontId="43" fillId="0" borderId="0"/>
    <xf numFmtId="0" fontId="43" fillId="0" borderId="0"/>
    <xf numFmtId="0" fontId="16" fillId="0" borderId="0"/>
    <xf numFmtId="0" fontId="43" fillId="0" borderId="0"/>
    <xf numFmtId="0" fontId="43" fillId="0" borderId="0"/>
    <xf numFmtId="0" fontId="2" fillId="0" borderId="0"/>
  </cellStyleXfs>
  <cellXfs count="158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1" fontId="2" fillId="0" borderId="0" xfId="39" applyNumberFormat="1" applyBorder="1" applyAlignment="1">
      <alignment horizontal="center"/>
    </xf>
    <xf numFmtId="1" fontId="2" fillId="0" borderId="16" xfId="39" applyNumberFormat="1" applyBorder="1" applyAlignment="1">
      <alignment horizontal="center"/>
    </xf>
    <xf numFmtId="0" fontId="21" fillId="25" borderId="1" xfId="40" applyFill="1" applyBorder="1" applyAlignment="1">
      <alignment horizontal="center" vertical="center"/>
    </xf>
    <xf numFmtId="2" fontId="22" fillId="25" borderId="13" xfId="0" applyNumberFormat="1" applyFont="1" applyFill="1" applyBorder="1" applyAlignment="1">
      <alignment horizontal="center" vertical="center"/>
    </xf>
    <xf numFmtId="1" fontId="32" fillId="0" borderId="0" xfId="39" applyNumberFormat="1" applyFont="1"/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2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0" fontId="0" fillId="0" borderId="0" xfId="0"/>
    <xf numFmtId="167" fontId="0" fillId="0" borderId="0" xfId="0" applyNumberFormat="1" applyAlignment="1">
      <alignment horizontal="center" vertical="center"/>
    </xf>
    <xf numFmtId="1" fontId="36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40" fillId="0" borderId="13" xfId="0" applyFont="1" applyBorder="1" applyAlignment="1">
      <alignment horizontal="left" vertical="center"/>
    </xf>
    <xf numFmtId="0" fontId="41" fillId="0" borderId="13" xfId="0" applyNumberFormat="1" applyFont="1" applyBorder="1" applyAlignment="1">
      <alignment horizontal="center" vertical="center"/>
    </xf>
    <xf numFmtId="2" fontId="41" fillId="0" borderId="13" xfId="0" applyNumberFormat="1" applyFont="1" applyBorder="1" applyAlignment="1">
      <alignment horizontal="center" vertical="center"/>
    </xf>
    <xf numFmtId="2" fontId="40" fillId="0" borderId="13" xfId="0" applyNumberFormat="1" applyFont="1" applyBorder="1" applyAlignment="1">
      <alignment horizontal="center" vertical="center"/>
    </xf>
    <xf numFmtId="2" fontId="41" fillId="25" borderId="13" xfId="0" applyNumberFormat="1" applyFont="1" applyFill="1" applyBorder="1" applyAlignment="1">
      <alignment horizontal="center" vertical="center"/>
    </xf>
    <xf numFmtId="1" fontId="41" fillId="0" borderId="13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2" fontId="22" fillId="0" borderId="17" xfId="0" applyNumberFormat="1" applyFont="1" applyBorder="1" applyAlignment="1">
      <alignment horizontal="center" vertical="center"/>
    </xf>
    <xf numFmtId="2" fontId="23" fillId="0" borderId="17" xfId="0" applyNumberFormat="1" applyFont="1" applyBorder="1" applyAlignment="1">
      <alignment horizontal="center" vertical="center"/>
    </xf>
    <xf numFmtId="2" fontId="22" fillId="25" borderId="17" xfId="0" applyNumberFormat="1" applyFont="1" applyFill="1" applyBorder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0" fontId="44" fillId="0" borderId="13" xfId="0" applyFont="1" applyBorder="1" applyAlignment="1">
      <alignment horizontal="left" vertical="center"/>
    </xf>
    <xf numFmtId="0" fontId="45" fillId="0" borderId="13" xfId="0" applyNumberFormat="1" applyFont="1" applyBorder="1" applyAlignment="1">
      <alignment horizontal="center" vertical="center"/>
    </xf>
    <xf numFmtId="2" fontId="45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7" fillId="0" borderId="13" xfId="0" applyFont="1" applyBorder="1" applyAlignment="1">
      <alignment horizontal="left" vertical="center"/>
    </xf>
    <xf numFmtId="0" fontId="48" fillId="0" borderId="13" xfId="0" applyNumberFormat="1" applyFont="1" applyBorder="1" applyAlignment="1">
      <alignment horizontal="center" vertical="center"/>
    </xf>
    <xf numFmtId="2" fontId="48" fillId="0" borderId="13" xfId="0" applyNumberFormat="1" applyFont="1" applyBorder="1" applyAlignment="1">
      <alignment horizontal="center" vertical="center"/>
    </xf>
    <xf numFmtId="2" fontId="48" fillId="25" borderId="13" xfId="0" applyNumberFormat="1" applyFont="1" applyFill="1" applyBorder="1" applyAlignment="1">
      <alignment horizontal="center" vertical="center"/>
    </xf>
    <xf numFmtId="1" fontId="48" fillId="0" borderId="13" xfId="0" applyNumberFormat="1" applyFont="1" applyBorder="1" applyAlignment="1">
      <alignment horizontal="center" vertical="center"/>
    </xf>
    <xf numFmtId="0" fontId="47" fillId="0" borderId="17" xfId="0" applyFont="1" applyBorder="1" applyAlignment="1">
      <alignment horizontal="left" vertical="center"/>
    </xf>
    <xf numFmtId="0" fontId="48" fillId="0" borderId="17" xfId="0" applyNumberFormat="1" applyFont="1" applyBorder="1" applyAlignment="1">
      <alignment horizontal="center" vertical="center"/>
    </xf>
    <xf numFmtId="2" fontId="48" fillId="0" borderId="17" xfId="0" applyNumberFormat="1" applyFont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3" fillId="28" borderId="13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1" fontId="0" fillId="0" borderId="13" xfId="0" applyNumberFormat="1" applyBorder="1" applyAlignment="1">
      <alignment horizontal="center" vertical="center"/>
    </xf>
    <xf numFmtId="0" fontId="47" fillId="0" borderId="13" xfId="0" applyNumberFormat="1" applyFont="1" applyFill="1" applyBorder="1" applyAlignment="1">
      <alignment horizontal="left" vertical="center"/>
    </xf>
    <xf numFmtId="0" fontId="40" fillId="0" borderId="13" xfId="0" applyNumberFormat="1" applyFont="1" applyFill="1" applyBorder="1" applyAlignment="1">
      <alignment horizontal="left" vertical="center"/>
    </xf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47" fillId="28" borderId="13" xfId="0" applyNumberFormat="1" applyFont="1" applyFill="1" applyBorder="1" applyAlignment="1">
      <alignment horizontal="left" vertical="center"/>
    </xf>
    <xf numFmtId="0" fontId="23" fillId="28" borderId="13" xfId="0" applyNumberFormat="1" applyFont="1" applyFill="1" applyBorder="1" applyAlignment="1">
      <alignment horizontal="left" vertical="center"/>
    </xf>
    <xf numFmtId="0" fontId="41" fillId="0" borderId="17" xfId="0" applyNumberFormat="1" applyFont="1" applyBorder="1" applyAlignment="1">
      <alignment horizontal="center" vertical="center"/>
    </xf>
    <xf numFmtId="0" fontId="52" fillId="0" borderId="13" xfId="0" applyFont="1" applyFill="1" applyBorder="1" applyAlignment="1">
      <alignment horizontal="left" vertical="center"/>
    </xf>
    <xf numFmtId="0" fontId="52" fillId="0" borderId="13" xfId="0" applyFont="1" applyBorder="1" applyAlignment="1">
      <alignment horizontal="left" vertical="center"/>
    </xf>
    <xf numFmtId="0" fontId="53" fillId="0" borderId="13" xfId="0" applyNumberFormat="1" applyFont="1" applyBorder="1" applyAlignment="1">
      <alignment horizontal="center" vertical="center"/>
    </xf>
    <xf numFmtId="2" fontId="53" fillId="0" borderId="13" xfId="0" applyNumberFormat="1" applyFont="1" applyBorder="1" applyAlignment="1">
      <alignment horizontal="center" vertical="center"/>
    </xf>
    <xf numFmtId="2" fontId="52" fillId="0" borderId="13" xfId="0" applyNumberFormat="1" applyFont="1" applyBorder="1" applyAlignment="1">
      <alignment horizontal="center" vertical="center"/>
    </xf>
    <xf numFmtId="2" fontId="53" fillId="0" borderId="13" xfId="0" applyNumberFormat="1" applyFont="1" applyFill="1" applyBorder="1" applyAlignment="1">
      <alignment horizontal="center" vertical="center"/>
    </xf>
    <xf numFmtId="2" fontId="53" fillId="25" borderId="13" xfId="0" applyNumberFormat="1" applyFont="1" applyFill="1" applyBorder="1" applyAlignment="1">
      <alignment horizontal="center" vertical="center"/>
    </xf>
    <xf numFmtId="1" fontId="53" fillId="0" borderId="13" xfId="0" applyNumberFormat="1" applyFont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left" vertical="center"/>
    </xf>
    <xf numFmtId="0" fontId="52" fillId="0" borderId="13" xfId="0" applyNumberFormat="1" applyFont="1" applyFill="1" applyBorder="1" applyAlignment="1">
      <alignment horizontal="left" vertical="center"/>
    </xf>
    <xf numFmtId="0" fontId="23" fillId="28" borderId="17" xfId="0" applyFont="1" applyFill="1" applyBorder="1" applyAlignment="1">
      <alignment horizontal="left" vertical="center"/>
    </xf>
    <xf numFmtId="0" fontId="53" fillId="0" borderId="17" xfId="0" applyNumberFormat="1" applyFont="1" applyBorder="1" applyAlignment="1">
      <alignment horizontal="center" vertical="center"/>
    </xf>
    <xf numFmtId="0" fontId="44" fillId="28" borderId="13" xfId="0" applyNumberFormat="1" applyFont="1" applyFill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1" fontId="54" fillId="0" borderId="1" xfId="0" applyNumberFormat="1" applyFont="1" applyBorder="1" applyAlignment="1">
      <alignment horizontal="center" vertical="center"/>
    </xf>
    <xf numFmtId="0" fontId="23" fillId="24" borderId="17" xfId="0" applyFont="1" applyFill="1" applyBorder="1" applyAlignment="1">
      <alignment horizontal="left" vertical="center"/>
    </xf>
    <xf numFmtId="0" fontId="45" fillId="0" borderId="17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53" fillId="0" borderId="17" xfId="0" applyNumberFormat="1" applyFont="1" applyBorder="1" applyAlignment="1">
      <alignment horizontal="center" vertical="center"/>
    </xf>
    <xf numFmtId="2" fontId="52" fillId="0" borderId="17" xfId="0" applyNumberFormat="1" applyFont="1" applyBorder="1" applyAlignment="1">
      <alignment horizontal="center" vertical="center"/>
    </xf>
    <xf numFmtId="2" fontId="53" fillId="25" borderId="17" xfId="0" applyNumberFormat="1" applyFont="1" applyFill="1" applyBorder="1" applyAlignment="1">
      <alignment horizontal="center" vertical="center"/>
    </xf>
    <xf numFmtId="1" fontId="53" fillId="0" borderId="17" xfId="0" applyNumberFormat="1" applyFont="1" applyBorder="1" applyAlignment="1">
      <alignment horizontal="center" vertical="center"/>
    </xf>
    <xf numFmtId="0" fontId="47" fillId="0" borderId="17" xfId="0" applyNumberFormat="1" applyFont="1" applyFill="1" applyBorder="1" applyAlignment="1">
      <alignment horizontal="left" vertical="center"/>
    </xf>
    <xf numFmtId="0" fontId="51" fillId="0" borderId="1" xfId="71" applyFill="1" applyBorder="1"/>
    <xf numFmtId="0" fontId="51" fillId="0" borderId="1" xfId="71" applyBorder="1"/>
    <xf numFmtId="2" fontId="48" fillId="25" borderId="17" xfId="0" applyNumberFormat="1" applyFont="1" applyFill="1" applyBorder="1" applyAlignment="1">
      <alignment horizontal="center" vertical="center"/>
    </xf>
    <xf numFmtId="0" fontId="47" fillId="28" borderId="17" xfId="0" applyNumberFormat="1" applyFont="1" applyFill="1" applyBorder="1" applyAlignment="1">
      <alignment horizontal="left" vertical="center"/>
    </xf>
    <xf numFmtId="1" fontId="48" fillId="0" borderId="17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51" fillId="0" borderId="1" xfId="71" applyBorder="1"/>
    <xf numFmtId="1" fontId="51" fillId="0" borderId="1" xfId="71" applyNumberFormat="1" applyBorder="1"/>
    <xf numFmtId="0" fontId="54" fillId="0" borderId="1" xfId="0" applyFont="1" applyFill="1" applyBorder="1" applyAlignment="1">
      <alignment horizontal="center" vertical="center"/>
    </xf>
    <xf numFmtId="0" fontId="51" fillId="0" borderId="13" xfId="71" applyFill="1" applyBorder="1"/>
    <xf numFmtId="0" fontId="0" fillId="0" borderId="0" xfId="0" applyFill="1" applyAlignment="1">
      <alignment horizontal="left"/>
    </xf>
    <xf numFmtId="0" fontId="52" fillId="0" borderId="17" xfId="0" applyFont="1" applyFill="1" applyBorder="1" applyAlignment="1">
      <alignment horizontal="left" vertical="center"/>
    </xf>
    <xf numFmtId="0" fontId="52" fillId="0" borderId="17" xfId="0" applyFont="1" applyBorder="1" applyAlignment="1">
      <alignment horizontal="left" vertical="center"/>
    </xf>
    <xf numFmtId="0" fontId="52" fillId="0" borderId="17" xfId="0" applyNumberFormat="1" applyFont="1" applyFill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" fontId="29" fillId="0" borderId="14" xfId="39" applyNumberFormat="1" applyFont="1" applyBorder="1" applyAlignment="1">
      <alignment horizontal="right" vertical="top" wrapText="1"/>
    </xf>
    <xf numFmtId="1" fontId="29" fillId="0" borderId="15" xfId="39" applyNumberFormat="1" applyFont="1" applyBorder="1" applyAlignment="1">
      <alignment horizontal="right" vertical="top"/>
    </xf>
    <xf numFmtId="1" fontId="39" fillId="0" borderId="0" xfId="39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" fontId="0" fillId="29" borderId="0" xfId="0" applyNumberFormat="1" applyFill="1" applyBorder="1" applyAlignment="1">
      <alignment horizontal="center" vertical="center"/>
    </xf>
    <xf numFmtId="1" fontId="56" fillId="0" borderId="1" xfId="0" applyNumberFormat="1" applyFont="1" applyFill="1" applyBorder="1" applyAlignment="1">
      <alignment horizontal="center"/>
    </xf>
    <xf numFmtId="1" fontId="58" fillId="0" borderId="1" xfId="0" applyNumberFormat="1" applyFont="1" applyBorder="1" applyAlignment="1">
      <alignment horizontal="center"/>
    </xf>
    <xf numFmtId="170" fontId="58" fillId="0" borderId="1" xfId="0" applyNumberFormat="1" applyFont="1" applyBorder="1" applyAlignment="1">
      <alignment horizontal="center"/>
    </xf>
    <xf numFmtId="1" fontId="58" fillId="3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30" borderId="1" xfId="0" applyFont="1" applyFill="1" applyBorder="1" applyAlignment="1">
      <alignment horizontal="center"/>
    </xf>
    <xf numFmtId="0" fontId="0" fillId="0" borderId="1" xfId="0" applyBorder="1" applyAlignment="1"/>
    <xf numFmtId="1" fontId="2" fillId="32" borderId="1" xfId="0" applyNumberFormat="1" applyFont="1" applyFill="1" applyBorder="1" applyAlignment="1">
      <alignment horizontal="center" wrapText="1"/>
    </xf>
    <xf numFmtId="170" fontId="0" fillId="0" borderId="1" xfId="0" applyNumberFormat="1" applyBorder="1" applyAlignment="1"/>
    <xf numFmtId="0" fontId="55" fillId="31" borderId="1" xfId="0" applyFont="1" applyFill="1" applyBorder="1" applyAlignment="1">
      <alignment horizontal="center"/>
    </xf>
    <xf numFmtId="169" fontId="57" fillId="31" borderId="1" xfId="0" applyNumberFormat="1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169" fontId="57" fillId="31" borderId="1" xfId="0" applyNumberFormat="1" applyFont="1" applyFill="1" applyBorder="1" applyAlignment="1">
      <alignment horizontal="center" vertical="center"/>
    </xf>
  </cellXfs>
  <cellStyles count="8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Денежный 2" xfId="1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0" xfId="79"/>
    <cellStyle name="Обычный 21" xfId="80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11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W541" totalsRowShown="0">
  <autoFilter ref="A4:W541"/>
  <sortState ref="A5:W541">
    <sortCondition descending="1" ref="L4:L541"/>
  </sortState>
  <tableColumns count="23">
    <tableColumn id="1" name="№ All" dataDxfId="1161"/>
    <tableColumn id="2" name="№ 2018" dataDxfId="1160"/>
    <tableColumn id="3" name="Surname Name" dataDxfId="1159"/>
    <tableColumn id="4" name="Фамилия Имя" dataDxfId="1158"/>
    <tableColumn id="5" name="IK" dataDxfId="1157">
      <calculatedColumnFormula>VLOOKUP(C5,Spisok!$A$1:$AA$8695,5,0)</calculatedColumnFormula>
    </tableColumn>
    <tableColumn id="6" name="Tit FINSO" dataDxfId="1156">
      <calculatedColumnFormula>VLOOKUP(C5,Spisok!$A$1:$AA$8695,2,0)</calculatedColumnFormula>
    </tableColumn>
    <tableColumn id="8" name="Fed" dataDxfId="1155">
      <calculatedColumnFormula>VLOOKUP(C5,Spisok!$A$1:$AA$8695,4,0)</calculatedColumnFormula>
    </tableColumn>
    <tableColumn id="9" name="2015" dataDxfId="1154"/>
    <tableColumn id="10" name="2016" dataDxfId="1153"/>
    <tableColumn id="11" name="2017" dataDxfId="1152"/>
    <tableColumn id="12" name="2018" dataDxfId="1151">
      <calculatedColumnFormula>LARGE(M5:V5,1)+LARGE(M5:V5,2)+LARGE(M5:V5,3)+LARGE(M5:V5,4)+LARGE(M5:V5,5)+LARGE(M5:V5,6)</calculatedColumnFormula>
    </tableColumn>
    <tableColumn id="13" name="2015-2018" dataDxfId="1150">
      <calculatedColumnFormula>SUM(H5:K5)</calculatedColumnFormula>
    </tableColumn>
    <tableColumn id="14" name="Latvia" dataDxfId="1149">
      <calculatedColumnFormula>VLOOKUP(C5,игроки1,7,0)</calculatedColumnFormula>
    </tableColumn>
    <tableColumn id="15" name="Estonia" dataDxfId="1148">
      <calculatedColumnFormula>VLOOKUP(C5,игроки1,9,0)</calculatedColumnFormula>
    </tableColumn>
    <tableColumn id="16" name="Polska" dataDxfId="1147">
      <calculatedColumnFormula>VLOOKUP(C5,игроки1,11,0)</calculatedColumnFormula>
    </tableColumn>
    <tableColumn id="17" name="Russia" dataDxfId="1146">
      <calculatedColumnFormula>VLOOKUP(C5,Spisok!$A$1:$AL$809,13,0)</calculatedColumnFormula>
    </tableColumn>
    <tableColumn id="18" name="USA" dataDxfId="1145">
      <calculatedColumnFormula>VLOOKUP(C5,игроки1,15,0)</calculatedColumnFormula>
    </tableColumn>
    <tableColumn id="19" name="Germany" dataDxfId="1144">
      <calculatedColumnFormula>VLOOKUP(C5,игроки1,17,0)</calculatedColumnFormula>
    </tableColumn>
    <tableColumn id="20" name="Finland" dataDxfId="1143">
      <calculatedColumnFormula>VLOOKUP(C5,игроки1,19,0)</calculatedColumnFormula>
    </tableColumn>
    <tableColumn id="21" name="Latvia2" dataDxfId="1142">
      <calculatedColumnFormula>VLOOKUP(C5,игроки1,21,0)</calculatedColumnFormula>
    </tableColumn>
    <tableColumn id="22" name="Estonia2" dataDxfId="1141">
      <calculatedColumnFormula>VLOOKUP(C5,игроки1,23,0)</calculatedColumnFormula>
    </tableColumn>
    <tableColumn id="24" name="Latvia3" dataDxfId="1140">
      <calculatedColumnFormula>VLOOKUP(C5,игроки1,25,0)</calculatedColumnFormula>
    </tableColumn>
    <tableColumn id="25" name="Кол-во турниров" dataDxfId="1139">
      <calculatedColumnFormula>COUNTIFS(M5:V5,"&gt;0")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roona.ee/novus/2012/results/viljandi2012/players/p064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541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A11" sqref="A11"/>
    </sheetView>
  </sheetViews>
  <sheetFormatPr defaultColWidth="9.140625" defaultRowHeight="15" x14ac:dyDescent="0.25"/>
  <cols>
    <col min="1" max="1" width="5.7109375" style="1" customWidth="1"/>
    <col min="2" max="2" width="5.85546875" style="1" customWidth="1"/>
    <col min="3" max="3" width="26.7109375" style="1" customWidth="1"/>
    <col min="4" max="4" width="28.42578125" style="1" customWidth="1"/>
    <col min="5" max="5" width="6.140625" style="36" customWidth="1"/>
    <col min="6" max="6" width="7.42578125" style="1" customWidth="1"/>
    <col min="7" max="7" width="6.42578125" style="7" customWidth="1"/>
    <col min="8" max="11" width="7.7109375" style="7" customWidth="1"/>
    <col min="12" max="12" width="9.28515625" style="7" customWidth="1"/>
    <col min="13" max="15" width="8.7109375" style="1" customWidth="1"/>
    <col min="16" max="16" width="8.85546875" style="1" customWidth="1"/>
    <col min="17" max="17" width="8.7109375" style="1" customWidth="1"/>
    <col min="18" max="22" width="8.7109375" style="25" customWidth="1"/>
    <col min="23" max="23" width="9" style="1" customWidth="1"/>
    <col min="24" max="24" width="9.140625" style="1" customWidth="1"/>
    <col min="25" max="16384" width="9.140625" style="1"/>
  </cols>
  <sheetData>
    <row r="1" spans="1:23" ht="15.75" thickBot="1" x14ac:dyDescent="0.3">
      <c r="A1" s="3"/>
      <c r="B1" s="3"/>
      <c r="C1" s="2"/>
      <c r="D1" s="2"/>
      <c r="E1" s="2"/>
      <c r="F1" s="22" t="s">
        <v>1154</v>
      </c>
      <c r="G1" s="4"/>
      <c r="H1" s="4"/>
      <c r="I1" s="4"/>
      <c r="J1" s="4"/>
      <c r="K1" s="4"/>
      <c r="L1" s="4"/>
      <c r="T1" s="95"/>
      <c r="U1" s="25" t="s">
        <v>794</v>
      </c>
    </row>
    <row r="2" spans="1:23" ht="63.75" customHeight="1" thickBot="1" x14ac:dyDescent="0.3">
      <c r="A2" s="18"/>
      <c r="B2" s="19"/>
      <c r="C2" s="137" t="s">
        <v>380</v>
      </c>
      <c r="D2" s="138"/>
      <c r="E2" s="42"/>
      <c r="F2" s="139" t="s">
        <v>144</v>
      </c>
      <c r="G2" s="139"/>
      <c r="H2" s="139"/>
      <c r="I2" s="139"/>
      <c r="J2" s="139"/>
      <c r="K2" s="139"/>
      <c r="L2" s="139"/>
      <c r="M2" s="140" t="s">
        <v>1094</v>
      </c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 ht="15.75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5">
        <v>43064</v>
      </c>
      <c r="N3" s="15">
        <v>43141</v>
      </c>
      <c r="O3" s="15">
        <v>43176</v>
      </c>
      <c r="P3" s="15">
        <v>43211</v>
      </c>
      <c r="Q3" s="15">
        <v>43232</v>
      </c>
      <c r="R3" s="26">
        <v>43260</v>
      </c>
      <c r="S3" s="26">
        <v>43295</v>
      </c>
      <c r="T3" s="26">
        <v>43330</v>
      </c>
      <c r="U3" s="26">
        <v>43358</v>
      </c>
      <c r="V3" s="26">
        <v>43448</v>
      </c>
    </row>
    <row r="4" spans="1:23" ht="32.25" customHeight="1" x14ac:dyDescent="0.25">
      <c r="A4" s="40" t="s">
        <v>220</v>
      </c>
      <c r="B4" s="40" t="s">
        <v>1083</v>
      </c>
      <c r="C4" s="40" t="s">
        <v>143</v>
      </c>
      <c r="D4" s="40" t="s">
        <v>240</v>
      </c>
      <c r="E4" s="40" t="s">
        <v>498</v>
      </c>
      <c r="F4" s="40" t="s">
        <v>201</v>
      </c>
      <c r="G4" s="40" t="s">
        <v>141</v>
      </c>
      <c r="H4" s="48" t="s">
        <v>600</v>
      </c>
      <c r="I4" s="48" t="s">
        <v>740</v>
      </c>
      <c r="J4" s="48" t="s">
        <v>843</v>
      </c>
      <c r="K4" s="48" t="s">
        <v>1081</v>
      </c>
      <c r="L4" s="49" t="s">
        <v>1082</v>
      </c>
      <c r="M4" s="34" t="s">
        <v>1088</v>
      </c>
      <c r="N4" s="34" t="s">
        <v>1089</v>
      </c>
      <c r="O4" s="34" t="s">
        <v>1095</v>
      </c>
      <c r="P4" s="34" t="s">
        <v>1106</v>
      </c>
      <c r="Q4" s="34" t="s">
        <v>478</v>
      </c>
      <c r="R4" s="27" t="s">
        <v>1118</v>
      </c>
      <c r="S4" s="27" t="s">
        <v>1126</v>
      </c>
      <c r="T4" s="27" t="s">
        <v>1128</v>
      </c>
      <c r="U4" s="34" t="s">
        <v>1151</v>
      </c>
      <c r="V4" s="20" t="s">
        <v>1156</v>
      </c>
      <c r="W4" s="39" t="s">
        <v>204</v>
      </c>
    </row>
    <row r="5" spans="1:23" ht="12.75" customHeight="1" x14ac:dyDescent="0.25">
      <c r="A5" s="13">
        <v>1</v>
      </c>
      <c r="B5" s="13">
        <v>3</v>
      </c>
      <c r="C5" s="94" t="s">
        <v>1065</v>
      </c>
      <c r="D5" s="94" t="s">
        <v>901</v>
      </c>
      <c r="E5" s="92">
        <f>VLOOKUP(C5,Spisok!$A$1:$AA$8695,5,0)</f>
        <v>1843.2302366068279</v>
      </c>
      <c r="F5" s="8" t="str">
        <f>VLOOKUP(C5,Spisok!$A$1:$AA$8695,2,0)</f>
        <v>IGM</v>
      </c>
      <c r="G5" s="8" t="str">
        <f>VLOOKUP(C5,Spisok!$A$1:$AA$8695,4,0)</f>
        <v>LAT</v>
      </c>
      <c r="H5" s="10">
        <v>553.71817648888805</v>
      </c>
      <c r="I5" s="10">
        <v>557.24878052443114</v>
      </c>
      <c r="J5" s="10">
        <v>418.5493273392031</v>
      </c>
      <c r="K5" s="10">
        <f>LARGE(M5:V5,1)+LARGE(M5:V5,2)+LARGE(M5:V5,3)+LARGE(M5:V5,4)+LARGE(M5:V5,5)+LARGE(M5:V5,6)</f>
        <v>458.28114800670505</v>
      </c>
      <c r="L5" s="5">
        <f>SUM(H5:K5)</f>
        <v>1987.7974323592273</v>
      </c>
      <c r="M5" s="10">
        <f>VLOOKUP(C5,игроки1,7,0)</f>
        <v>18.937415879516681</v>
      </c>
      <c r="N5" s="10">
        <f>VLOOKUP(C5,игроки1,9,0)</f>
        <v>70.604115011228075</v>
      </c>
      <c r="O5" s="10">
        <f>VLOOKUP(C5,игроки1,11,0)</f>
        <v>61.893178519593619</v>
      </c>
      <c r="P5" s="10">
        <f>VLOOKUP(C5,Spisok!$A$1:$AL$809,13,0)</f>
        <v>85.097594772514967</v>
      </c>
      <c r="Q5" s="10">
        <f>VLOOKUP(C5,игроки1,15,0)</f>
        <v>0</v>
      </c>
      <c r="R5" s="10">
        <f>VLOOKUP(C5,игроки1,17,0)</f>
        <v>64.646616541353382</v>
      </c>
      <c r="S5" s="10">
        <f>VLOOKUP(C5,игроки1,19,0)</f>
        <v>93.650793650793659</v>
      </c>
      <c r="T5" s="10">
        <f>VLOOKUP(C5,игроки1,21,0)</f>
        <v>72.595745954797238</v>
      </c>
      <c r="U5" s="10">
        <f>VLOOKUP(C5,игроки1,23,0)</f>
        <v>71.686282076017747</v>
      </c>
      <c r="V5" s="21">
        <f>VLOOKUP(C5,игроки1,25,0)</f>
        <v>36</v>
      </c>
      <c r="W5" s="16">
        <f>COUNTIFS(M5:V5,"&gt;0")</f>
        <v>9</v>
      </c>
    </row>
    <row r="6" spans="1:23" ht="12.75" customHeight="1" x14ac:dyDescent="0.25">
      <c r="A6" s="13">
        <v>2</v>
      </c>
      <c r="B6" s="13">
        <v>2</v>
      </c>
      <c r="C6" s="94" t="s">
        <v>1038</v>
      </c>
      <c r="D6" s="94" t="s">
        <v>273</v>
      </c>
      <c r="E6" s="92">
        <f>VLOOKUP(C6,Spisok!$A$1:$AA$8695,5,0)</f>
        <v>1858.3032948175317</v>
      </c>
      <c r="F6" s="8" t="str">
        <f>VLOOKUP(C6,Spisok!$A$1:$AA$8695,2,0)</f>
        <v>IGM</v>
      </c>
      <c r="G6" s="8" t="str">
        <f>VLOOKUP(C6,Spisok!$A$1:$AA$8695,4,0)</f>
        <v>LAT</v>
      </c>
      <c r="H6" s="10">
        <v>453.58681240652436</v>
      </c>
      <c r="I6" s="10">
        <v>483.10951070270346</v>
      </c>
      <c r="J6" s="10">
        <v>452.60850741276136</v>
      </c>
      <c r="K6" s="10">
        <f>LARGE(M6:V6,1)+LARGE(M6:V6,2)+LARGE(M6:V6,3)+LARGE(M6:V6,4)+LARGE(M6:V6,5)+LARGE(M6:V6,6)</f>
        <v>476.51741858107408</v>
      </c>
      <c r="L6" s="5">
        <f>SUM(H6:K6)</f>
        <v>1865.8222491030631</v>
      </c>
      <c r="M6" s="10">
        <f>VLOOKUP(C6,игроки1,7,0)</f>
        <v>95.997348243211135</v>
      </c>
      <c r="N6" s="10">
        <f>VLOOKUP(C6,игроки1,9,0)</f>
        <v>45.418762300459214</v>
      </c>
      <c r="O6" s="10">
        <f>VLOOKUP(C6,игроки1,11,0)</f>
        <v>65.531240334055056</v>
      </c>
      <c r="P6" s="10">
        <f>VLOOKUP(C6,Spisok!$A$1:$AL$809,13,0)</f>
        <v>77.598798716811132</v>
      </c>
      <c r="Q6" s="10">
        <f>VLOOKUP(C6,игроки1,15,0)</f>
        <v>0</v>
      </c>
      <c r="R6" s="10">
        <f>VLOOKUP(C6,игроки1,17,0)</f>
        <v>55.362462760675271</v>
      </c>
      <c r="S6" s="10">
        <f>VLOOKUP(C6,игроки1,19,0)</f>
        <v>83.338453661034308</v>
      </c>
      <c r="T6" s="10">
        <f>VLOOKUP(C6,игроки1,21,0)</f>
        <v>69.051577625962466</v>
      </c>
      <c r="U6" s="10">
        <f>VLOOKUP(C6,игроки1,23,0)</f>
        <v>44.2658787594454</v>
      </c>
      <c r="V6" s="21">
        <f>VLOOKUP(C6,игроки1,25,0)</f>
        <v>85</v>
      </c>
      <c r="W6" s="16">
        <f>COUNTIFS(M6:V6,"&gt;0")</f>
        <v>9</v>
      </c>
    </row>
    <row r="7" spans="1:23" ht="12.75" customHeight="1" x14ac:dyDescent="0.25">
      <c r="A7" s="13">
        <v>3</v>
      </c>
      <c r="B7" s="13">
        <v>7</v>
      </c>
      <c r="C7" s="94" t="s">
        <v>1042</v>
      </c>
      <c r="D7" s="94" t="s">
        <v>250</v>
      </c>
      <c r="E7" s="92">
        <f>VLOOKUP(C7,Spisok!$A$1:$AA$8695,5,0)</f>
        <v>1813.1190307488105</v>
      </c>
      <c r="F7" s="8" t="str">
        <f>VLOOKUP(C7,Spisok!$A$1:$AA$8695,2,0)</f>
        <v>IGM</v>
      </c>
      <c r="G7" s="8" t="str">
        <f>VLOOKUP(C7,Spisok!$A$1:$AA$8695,4,0)</f>
        <v>LAT</v>
      </c>
      <c r="H7" s="10">
        <v>442.70688069019343</v>
      </c>
      <c r="I7" s="10">
        <v>461.817158390011</v>
      </c>
      <c r="J7" s="10">
        <v>383.97921032299439</v>
      </c>
      <c r="K7" s="10">
        <f>LARGE(M7:V7,1)+LARGE(M7:V7,2)+LARGE(M7:V7,3)+LARGE(M7:V7,4)+LARGE(M7:V7,5)+LARGE(M7:V7,6)</f>
        <v>413.8427156909537</v>
      </c>
      <c r="L7" s="5">
        <f>SUM(H7:K7)</f>
        <v>1702.3459650941527</v>
      </c>
      <c r="M7" s="10">
        <f>VLOOKUP(C7,игроки1,7,0)</f>
        <v>65.834638175063702</v>
      </c>
      <c r="N7" s="10">
        <f>VLOOKUP(C7,игроки1,9,0)</f>
        <v>62.873121060287694</v>
      </c>
      <c r="O7" s="10">
        <f>VLOOKUP(C7,игроки1,11,0)</f>
        <v>88.129071455091633</v>
      </c>
      <c r="P7" s="10">
        <f>VLOOKUP(C7,Spisok!$A$1:$AL$809,13,0)</f>
        <v>89.475815268003913</v>
      </c>
      <c r="Q7" s="10">
        <f>VLOOKUP(C7,игроки1,15,0)</f>
        <v>0</v>
      </c>
      <c r="R7" s="10">
        <f>VLOOKUP(C7,игроки1,17,0)</f>
        <v>0</v>
      </c>
      <c r="S7" s="10">
        <f>VLOOKUP(C7,игроки1,19,0)</f>
        <v>0</v>
      </c>
      <c r="T7" s="10">
        <f>VLOOKUP(C7,игроки1,21,0)</f>
        <v>66.592569732506746</v>
      </c>
      <c r="U7" s="10">
        <f>VLOOKUP(C7,игроки1,23,0)</f>
        <v>40.63588700271135</v>
      </c>
      <c r="V7" s="21">
        <f>VLOOKUP(C7,игроки1,25,0)</f>
        <v>40.9375</v>
      </c>
      <c r="W7" s="16">
        <f>COUNTIFS(M7:V7,"&gt;0")</f>
        <v>7</v>
      </c>
    </row>
    <row r="8" spans="1:23" ht="12.75" customHeight="1" x14ac:dyDescent="0.25">
      <c r="A8" s="13">
        <v>4</v>
      </c>
      <c r="B8" s="13">
        <v>11</v>
      </c>
      <c r="C8" s="94" t="s">
        <v>1057</v>
      </c>
      <c r="D8" s="94" t="s">
        <v>245</v>
      </c>
      <c r="E8" s="92">
        <f>VLOOKUP(C8,Spisok!$A$1:$AA$8695,5,0)</f>
        <v>1798.3223713091002</v>
      </c>
      <c r="F8" s="8" t="str">
        <f>VLOOKUP(C8,Spisok!$A$1:$AA$8695,2,0)</f>
        <v>IGM</v>
      </c>
      <c r="G8" s="8" t="str">
        <f>VLOOKUP(C8,Spisok!$A$1:$AA$8695,4,0)</f>
        <v>LAT</v>
      </c>
      <c r="H8" s="10">
        <v>417.1458716217071</v>
      </c>
      <c r="I8" s="10">
        <v>494.23850269874384</v>
      </c>
      <c r="J8" s="10">
        <v>322.87982761523568</v>
      </c>
      <c r="K8" s="10">
        <f>LARGE(M8:V8,1)+LARGE(M8:V8,2)+LARGE(M8:V8,3)+LARGE(M8:V8,4)+LARGE(M8:V8,5)+LARGE(M8:V8,6)</f>
        <v>393.80209798282908</v>
      </c>
      <c r="L8" s="5">
        <f>SUM(H8:K8)</f>
        <v>1628.0662999185156</v>
      </c>
      <c r="M8" s="10">
        <f>VLOOKUP(C8,игроки1,7,0)</f>
        <v>33.617021276595743</v>
      </c>
      <c r="N8" s="10">
        <f>VLOOKUP(C8,игроки1,9,0)</f>
        <v>55.151753386903849</v>
      </c>
      <c r="O8" s="10">
        <f>VLOOKUP(C8,игроки1,11,0)</f>
        <v>55.419143620229171</v>
      </c>
      <c r="P8" s="10">
        <f>VLOOKUP(C8,Spisok!$A$1:$AL$809,13,0)</f>
        <v>71.333259201601237</v>
      </c>
      <c r="Q8" s="10">
        <f>VLOOKUP(C8,игроки1,15,0)</f>
        <v>0</v>
      </c>
      <c r="R8" s="10">
        <f>VLOOKUP(C8,игроки1,17,0)</f>
        <v>88.949187484841133</v>
      </c>
      <c r="S8" s="10">
        <f>VLOOKUP(C8,игроки1,19,0)</f>
        <v>62.742373905164605</v>
      </c>
      <c r="T8" s="10">
        <f>VLOOKUP(C8,игроки1,21,0)</f>
        <v>35.843696921184673</v>
      </c>
      <c r="U8" s="10">
        <f>VLOOKUP(C8,игроки1,23,0)</f>
        <v>60.206380384089059</v>
      </c>
      <c r="V8" s="21">
        <f>VLOOKUP(C8,игроки1,25,0)</f>
        <v>46.18181818181818</v>
      </c>
      <c r="W8" s="16">
        <f>COUNTIFS(M8:V8,"&gt;0")</f>
        <v>9</v>
      </c>
    </row>
    <row r="9" spans="1:23" ht="12.75" customHeight="1" x14ac:dyDescent="0.25">
      <c r="A9" s="13">
        <v>5</v>
      </c>
      <c r="B9" s="13">
        <v>9</v>
      </c>
      <c r="C9" s="94" t="s">
        <v>1052</v>
      </c>
      <c r="D9" s="94" t="s">
        <v>648</v>
      </c>
      <c r="E9" s="92">
        <f>VLOOKUP(C9,Spisok!$A$1:$AA$8695,5,0)</f>
        <v>1694.7048280734821</v>
      </c>
      <c r="F9" s="8">
        <f>VLOOKUP(C9,Spisok!$A$1:$AA$8695,2,0)</f>
        <v>0</v>
      </c>
      <c r="G9" s="8" t="str">
        <f>VLOOKUP(C9,Spisok!$A$1:$AA$8695,4,0)</f>
        <v>LAT</v>
      </c>
      <c r="H9" s="10">
        <v>319.8264997499395</v>
      </c>
      <c r="I9" s="10">
        <v>452.56953091703303</v>
      </c>
      <c r="J9" s="10">
        <v>417.47861752947824</v>
      </c>
      <c r="K9" s="10">
        <f>LARGE(M9:V9,1)+LARGE(M9:V9,2)+LARGE(M9:V9,3)+LARGE(M9:V9,4)+LARGE(M9:V9,5)+LARGE(M9:V9,6)</f>
        <v>401.81552482870683</v>
      </c>
      <c r="L9" s="5">
        <f>SUM(H9:K9)</f>
        <v>1591.6901730251577</v>
      </c>
      <c r="M9" s="10">
        <f>VLOOKUP(C9,игроки1,7,0)</f>
        <v>42.467723976045022</v>
      </c>
      <c r="N9" s="10">
        <f>VLOOKUP(C9,игроки1,9,0)</f>
        <v>52.835930017593547</v>
      </c>
      <c r="O9" s="10">
        <f>VLOOKUP(C9,игроки1,11,0)</f>
        <v>91.710465764041956</v>
      </c>
      <c r="P9" s="10">
        <f>VLOOKUP(C9,Spisok!$A$1:$AL$809,13,0)</f>
        <v>44.180985628145258</v>
      </c>
      <c r="Q9" s="10">
        <f>VLOOKUP(C9,игроки1,15,0)</f>
        <v>100</v>
      </c>
      <c r="R9" s="10">
        <f>VLOOKUP(C9,игроки1,17,0)</f>
        <v>53.30263157894737</v>
      </c>
      <c r="S9" s="10">
        <f>VLOOKUP(C9,игроки1,19,0)</f>
        <v>55.344995140913511</v>
      </c>
      <c r="T9" s="10">
        <f>VLOOKUP(C9,игроки1,21,0)</f>
        <v>48.621502327210429</v>
      </c>
      <c r="U9" s="10">
        <f>VLOOKUP(C9,игроки1,23,0)</f>
        <v>48.092592503360912</v>
      </c>
      <c r="V9" s="21">
        <f>VLOOKUP(C9,игроки1,25,0)</f>
        <v>5.375</v>
      </c>
      <c r="W9" s="16">
        <f>COUNTIFS(M9:V9,"&gt;0")</f>
        <v>10</v>
      </c>
    </row>
    <row r="10" spans="1:23" ht="12.75" customHeight="1" x14ac:dyDescent="0.25">
      <c r="A10" s="13">
        <v>6</v>
      </c>
      <c r="B10" s="13">
        <v>16</v>
      </c>
      <c r="C10" s="94" t="s">
        <v>10</v>
      </c>
      <c r="D10" s="94" t="s">
        <v>249</v>
      </c>
      <c r="E10" s="92">
        <f>VLOOKUP(C10,Spisok!$A$1:$AA$8695,5,0)</f>
        <v>1980</v>
      </c>
      <c r="F10" s="8" t="str">
        <f>VLOOKUP(C10,Spisok!$A$1:$AA$8695,2,0)</f>
        <v>IGM</v>
      </c>
      <c r="G10" s="8" t="str">
        <f>VLOOKUP(C10,Spisok!$A$1:$AA$8695,4,0)</f>
        <v>LAT</v>
      </c>
      <c r="H10" s="10">
        <v>375.27217847751081</v>
      </c>
      <c r="I10" s="10">
        <v>311.06428145056162</v>
      </c>
      <c r="J10" s="10">
        <v>393.71236332620947</v>
      </c>
      <c r="K10" s="10">
        <f>LARGE(M10:V10,1)+LARGE(M10:V10,2)+LARGE(M10:V10,3)+LARGE(M10:V10,4)+LARGE(M10:V10,5)+LARGE(M10:V10,6)</f>
        <v>354.14703525417281</v>
      </c>
      <c r="L10" s="5">
        <f>SUM(H10:K10)</f>
        <v>1434.1958585084546</v>
      </c>
      <c r="M10" s="10">
        <f>VLOOKUP(C10,игроки1,7,0)</f>
        <v>73.489649121480056</v>
      </c>
      <c r="N10" s="10">
        <f>VLOOKUP(C10,игроки1,9,0)</f>
        <v>80.282036314479711</v>
      </c>
      <c r="O10" s="10">
        <f>VLOOKUP(C10,игроки1,11,0)</f>
        <v>47.049944506104332</v>
      </c>
      <c r="P10" s="10">
        <f>VLOOKUP(C10,Spisok!$A$1:$AL$809,13,0)</f>
        <v>0</v>
      </c>
      <c r="Q10" s="10">
        <f>VLOOKUP(C10,игроки1,15,0)</f>
        <v>0</v>
      </c>
      <c r="R10" s="10">
        <f>VLOOKUP(C10,игроки1,17,0)</f>
        <v>0</v>
      </c>
      <c r="S10" s="10">
        <f>VLOOKUP(C10,игроки1,19,0)</f>
        <v>0</v>
      </c>
      <c r="T10" s="10">
        <f>VLOOKUP(C10,игроки1,21,0)</f>
        <v>83.2695290710558</v>
      </c>
      <c r="U10" s="10">
        <f>VLOOKUP(C10,игроки1,23,0)</f>
        <v>70.055876241052871</v>
      </c>
      <c r="V10" s="21">
        <f>VLOOKUP(C10,игроки1,25,0)</f>
        <v>0</v>
      </c>
      <c r="W10" s="16">
        <f>COUNTIFS(M10:V10,"&gt;0")</f>
        <v>5</v>
      </c>
    </row>
    <row r="11" spans="1:23" ht="12.75" customHeight="1" x14ac:dyDescent="0.25">
      <c r="A11" s="13">
        <v>7</v>
      </c>
      <c r="B11" s="13">
        <v>1</v>
      </c>
      <c r="C11" s="9" t="s">
        <v>6</v>
      </c>
      <c r="D11" s="94" t="s">
        <v>241</v>
      </c>
      <c r="E11" s="92">
        <f>VLOOKUP(C11,Spisok!$A$1:$AA$8695,5,0)</f>
        <v>1908.6247496896506</v>
      </c>
      <c r="F11" s="8" t="str">
        <f>VLOOKUP(C11,Spisok!$A$1:$AA$8695,2,0)</f>
        <v>IGM</v>
      </c>
      <c r="G11" s="8" t="str">
        <f>VLOOKUP(C11,Spisok!$A$1:$AA$8695,4,0)</f>
        <v>EST</v>
      </c>
      <c r="H11" s="10">
        <v>503.62599568253955</v>
      </c>
      <c r="I11" s="10">
        <v>177.89101381181251</v>
      </c>
      <c r="J11" s="10">
        <v>242.6355591192181</v>
      </c>
      <c r="K11" s="10">
        <f>LARGE(M11:V11,1)+LARGE(M11:V11,2)+LARGE(M11:V11,3)+LARGE(M11:V11,4)+LARGE(M11:V11,5)+LARGE(M11:V11,6)</f>
        <v>494.82458063574501</v>
      </c>
      <c r="L11" s="5">
        <f>SUM(H11:K11)</f>
        <v>1418.9771492493153</v>
      </c>
      <c r="M11" s="10">
        <f>VLOOKUP(C11,игроки1,7,0)</f>
        <v>67.611030778764714</v>
      </c>
      <c r="N11" s="10">
        <f>VLOOKUP(C11,игроки1,9,0)</f>
        <v>100</v>
      </c>
      <c r="O11" s="10">
        <f>VLOOKUP(C11,игроки1,11,0)</f>
        <v>95.645863570391882</v>
      </c>
      <c r="P11" s="10">
        <f>VLOOKUP(C11,Spisok!$A$1:$AL$809,13,0)</f>
        <v>94.399755625700024</v>
      </c>
      <c r="Q11" s="10">
        <f>VLOOKUP(C11,игроки1,15,0)</f>
        <v>0</v>
      </c>
      <c r="R11" s="10">
        <f>VLOOKUP(C11,игроки1,17,0)</f>
        <v>0</v>
      </c>
      <c r="S11" s="10">
        <f>VLOOKUP(C11,игроки1,19,0)</f>
        <v>48.911088911088918</v>
      </c>
      <c r="T11" s="10">
        <f>VLOOKUP(C11,игроки1,21,0)</f>
        <v>49.163020032635281</v>
      </c>
      <c r="U11" s="10">
        <f>VLOOKUP(C11,игроки1,23,0)</f>
        <v>79.014084507042256</v>
      </c>
      <c r="V11" s="21">
        <f>VLOOKUP(C11,игроки1,25,0)</f>
        <v>58.153846153846153</v>
      </c>
      <c r="W11" s="16">
        <f>COUNTIFS(M11:V11,"&gt;0")</f>
        <v>8</v>
      </c>
    </row>
    <row r="12" spans="1:23" ht="12.75" customHeight="1" x14ac:dyDescent="0.25">
      <c r="A12" s="13">
        <v>8</v>
      </c>
      <c r="B12" s="13">
        <v>22</v>
      </c>
      <c r="C12" s="94" t="s">
        <v>7</v>
      </c>
      <c r="D12" s="94" t="s">
        <v>243</v>
      </c>
      <c r="E12" s="92">
        <f>VLOOKUP(C12,Spisok!$A$1:$AA$8695,5,0)</f>
        <v>1724.075771119775</v>
      </c>
      <c r="F12" s="8" t="str">
        <f>VLOOKUP(C12,Spisok!$A$1:$AA$8695,2,0)</f>
        <v>IM</v>
      </c>
      <c r="G12" s="8" t="str">
        <f>VLOOKUP(C12,Spisok!$A$1:$AA$8695,4,0)</f>
        <v>EST</v>
      </c>
      <c r="H12" s="10">
        <v>432.12088034997299</v>
      </c>
      <c r="I12" s="10">
        <v>372.76756180637551</v>
      </c>
      <c r="J12" s="10">
        <v>250.74875111566493</v>
      </c>
      <c r="K12" s="10">
        <f>LARGE(M12:V12,1)+LARGE(M12:V12,2)+LARGE(M12:V12,3)+LARGE(M12:V12,4)+LARGE(M12:V12,5)+LARGE(M12:V12,6)</f>
        <v>305.75020962889749</v>
      </c>
      <c r="L12" s="5">
        <f>SUM(H12:K12)</f>
        <v>1361.3874029009107</v>
      </c>
      <c r="M12" s="10">
        <f>VLOOKUP(C12,игроки1,7,0)</f>
        <v>43.017909076993725</v>
      </c>
      <c r="N12" s="10">
        <f>VLOOKUP(C12,игроки1,9,0)</f>
        <v>78.137761873328003</v>
      </c>
      <c r="O12" s="10">
        <f>VLOOKUP(C12,игроки1,11,0)</f>
        <v>36.202680854114071</v>
      </c>
      <c r="P12" s="10">
        <f>VLOOKUP(C12,Spisok!$A$1:$AL$809,13,0)</f>
        <v>0</v>
      </c>
      <c r="Q12" s="10">
        <f>VLOOKUP(C12,игроки1,15,0)</f>
        <v>0</v>
      </c>
      <c r="R12" s="10">
        <f>VLOOKUP(C12,игроки1,17,0)</f>
        <v>62.136058230683098</v>
      </c>
      <c r="S12" s="10">
        <f>VLOOKUP(C12,игроки1,19,0)</f>
        <v>53.113786054962532</v>
      </c>
      <c r="T12" s="10">
        <f>VLOOKUP(C12,игроки1,21,0)</f>
        <v>33.14201353881608</v>
      </c>
      <c r="U12" s="10">
        <f>VLOOKUP(C12,игроки1,23,0)</f>
        <v>20.410599188350439</v>
      </c>
      <c r="V12" s="21">
        <f>VLOOKUP(C12,игроки1,25,0)</f>
        <v>31.285714285714285</v>
      </c>
      <c r="W12" s="16">
        <f>COUNTIFS(M12:V12,"&gt;0")</f>
        <v>8</v>
      </c>
    </row>
    <row r="13" spans="1:23" ht="12.75" customHeight="1" x14ac:dyDescent="0.25">
      <c r="A13" s="13">
        <v>9</v>
      </c>
      <c r="B13" s="13">
        <v>12</v>
      </c>
      <c r="C13" s="94" t="s">
        <v>936</v>
      </c>
      <c r="D13" s="94" t="s">
        <v>844</v>
      </c>
      <c r="E13" s="92">
        <f>VLOOKUP(C13,Spisok!$A$1:$AA$8695,5,0)</f>
        <v>1814.6863649015727</v>
      </c>
      <c r="F13" s="8" t="str">
        <f>VLOOKUP(C13,Spisok!$A$1:$AA$8695,2,0)</f>
        <v>IM</v>
      </c>
      <c r="G13" s="8" t="str">
        <f>VLOOKUP(C13,Spisok!$A$1:$AA$8695,4,0)</f>
        <v>LAT</v>
      </c>
      <c r="H13" s="10">
        <v>341.53069609929031</v>
      </c>
      <c r="I13" s="10">
        <v>388.5297361660808</v>
      </c>
      <c r="J13" s="10">
        <v>200.97216957057645</v>
      </c>
      <c r="K13" s="10">
        <f>LARGE(M13:V13,1)+LARGE(M13:V13,2)+LARGE(M13:V13,3)+LARGE(M13:V13,4)+LARGE(M13:V13,5)+LARGE(M13:V13,6)</f>
        <v>386.02407790659726</v>
      </c>
      <c r="L13" s="5">
        <f>SUM(H13:K13)</f>
        <v>1317.0566797425449</v>
      </c>
      <c r="M13" s="10">
        <f>VLOOKUP(C13,игроки1,7,0)</f>
        <v>0</v>
      </c>
      <c r="N13" s="10">
        <f>VLOOKUP(C13,игроки1,9,0)</f>
        <v>42.485663210483558</v>
      </c>
      <c r="O13" s="10">
        <f>VLOOKUP(C13,игроки1,11,0)</f>
        <v>63.672369217228663</v>
      </c>
      <c r="P13" s="10">
        <f>VLOOKUP(C13,Spisok!$A$1:$AL$809,13,0)</f>
        <v>49.288296461720982</v>
      </c>
      <c r="Q13" s="10">
        <f>VLOOKUP(C13,игроки1,15,0)</f>
        <v>0</v>
      </c>
      <c r="R13" s="10">
        <f>VLOOKUP(C13,игроки1,17,0)</f>
        <v>35.772631578947369</v>
      </c>
      <c r="S13" s="10">
        <f>VLOOKUP(C13,игроки1,19,0)</f>
        <v>88.158393330807129</v>
      </c>
      <c r="T13" s="10">
        <f>VLOOKUP(C13,игроки1,21,0)</f>
        <v>29.632328710817774</v>
      </c>
      <c r="U13" s="10">
        <f>VLOOKUP(C13,игроки1,23,0)</f>
        <v>77.044355686356951</v>
      </c>
      <c r="V13" s="21">
        <f>VLOOKUP(C13,игроки1,25,0)</f>
        <v>65.375</v>
      </c>
      <c r="W13" s="16">
        <f>COUNTIFS(M13:V13,"&gt;0")</f>
        <v>8</v>
      </c>
    </row>
    <row r="14" spans="1:23" ht="12.75" customHeight="1" x14ac:dyDescent="0.25">
      <c r="A14" s="13">
        <v>10</v>
      </c>
      <c r="B14" s="13">
        <v>6</v>
      </c>
      <c r="C14" s="94" t="s">
        <v>1041</v>
      </c>
      <c r="D14" s="94" t="s">
        <v>845</v>
      </c>
      <c r="E14" s="92">
        <f>VLOOKUP(C14,Spisok!$A$1:$AA$8695,5,0)</f>
        <v>1842.4414601280105</v>
      </c>
      <c r="F14" s="8" t="str">
        <f>VLOOKUP(C14,Spisok!$A$1:$AA$8695,2,0)</f>
        <v>IGM</v>
      </c>
      <c r="G14" s="8" t="str">
        <f>VLOOKUP(C14,Spisok!$A$1:$AA$8695,4,0)</f>
        <v>LAT</v>
      </c>
      <c r="H14" s="10">
        <v>350.07672072177678</v>
      </c>
      <c r="I14" s="10">
        <v>188.82650949336892</v>
      </c>
      <c r="J14" s="10">
        <v>339.80874432730116</v>
      </c>
      <c r="K14" s="10">
        <f>LARGE(M14:V14,1)+LARGE(M14:V14,2)+LARGE(M14:V14,3)+LARGE(M14:V14,4)+LARGE(M14:V14,5)+LARGE(M14:V14,6)</f>
        <v>425.5542711543041</v>
      </c>
      <c r="L14" s="5">
        <f>SUM(H14:K14)</f>
        <v>1304.266245696751</v>
      </c>
      <c r="M14" s="10">
        <f>VLOOKUP(C14,игроки1,7,0)</f>
        <v>76.811391415284575</v>
      </c>
      <c r="N14" s="10">
        <f>VLOOKUP(C14,игроки1,9,0)</f>
        <v>67.329099749477891</v>
      </c>
      <c r="O14" s="10">
        <f>VLOOKUP(C14,игроки1,11,0)</f>
        <v>67.479536500894753</v>
      </c>
      <c r="P14" s="10">
        <f>VLOOKUP(C14,Spisok!$A$1:$AL$809,13,0)</f>
        <v>81.164687435426814</v>
      </c>
      <c r="Q14" s="10">
        <f>VLOOKUP(C14,игроки1,15,0)</f>
        <v>0</v>
      </c>
      <c r="R14" s="10">
        <f>VLOOKUP(C14,игроки1,17,0)</f>
        <v>0</v>
      </c>
      <c r="S14" s="10">
        <f>VLOOKUP(C14,игроки1,19,0)</f>
        <v>0</v>
      </c>
      <c r="T14" s="10">
        <f>VLOOKUP(C14,игроки1,21,0)</f>
        <v>64.277961323551722</v>
      </c>
      <c r="U14" s="10">
        <f>VLOOKUP(C14,игроки1,23,0)</f>
        <v>68.491594729668321</v>
      </c>
      <c r="V14" s="21">
        <f>VLOOKUP(C14,игроки1,25,0)</f>
        <v>51.857142857142854</v>
      </c>
      <c r="W14" s="16">
        <f>COUNTIFS(M14:V14,"&gt;0")</f>
        <v>7</v>
      </c>
    </row>
    <row r="15" spans="1:23" ht="12.75" customHeight="1" x14ac:dyDescent="0.25">
      <c r="A15" s="13">
        <v>11</v>
      </c>
      <c r="B15" s="13">
        <v>25</v>
      </c>
      <c r="C15" s="94" t="s">
        <v>13</v>
      </c>
      <c r="D15" s="94" t="s">
        <v>244</v>
      </c>
      <c r="E15" s="92">
        <f>VLOOKUP(C15,Spisok!$A$1:$AA$8695,5,0)</f>
        <v>1695</v>
      </c>
      <c r="F15" s="8" t="str">
        <f>VLOOKUP(C15,Spisok!$A$1:$AA$8695,2,0)</f>
        <v>IM</v>
      </c>
      <c r="G15" s="8" t="str">
        <f>VLOOKUP(C15,Spisok!$A$1:$AA$8695,4,0)</f>
        <v>EST</v>
      </c>
      <c r="H15" s="10">
        <v>385.60266340586514</v>
      </c>
      <c r="I15" s="10">
        <v>335.58899071071744</v>
      </c>
      <c r="J15" s="10">
        <v>281.34257801444124</v>
      </c>
      <c r="K15" s="10">
        <f>LARGE(M15:V15,1)+LARGE(M15:V15,2)+LARGE(M15:V15,3)+LARGE(M15:V15,4)+LARGE(M15:V15,5)+LARGE(M15:V15,6)</f>
        <v>287.95721129468103</v>
      </c>
      <c r="L15" s="5">
        <f>SUM(H15:K15)</f>
        <v>1290.4914434257048</v>
      </c>
      <c r="M15" s="10">
        <f>VLOOKUP(C15,игроки1,7,0)</f>
        <v>26.352323163177616</v>
      </c>
      <c r="N15" s="10">
        <f>VLOOKUP(C15,игроки1,9,0)</f>
        <v>61.488798354413198</v>
      </c>
      <c r="O15" s="10">
        <f>VLOOKUP(C15,игроки1,11,0)</f>
        <v>23.306756466762408</v>
      </c>
      <c r="P15" s="10">
        <f>VLOOKUP(C15,Spisok!$A$1:$AL$809,13,0)</f>
        <v>65.939238574639816</v>
      </c>
      <c r="Q15" s="10">
        <f>VLOOKUP(C15,игроки1,15,0)</f>
        <v>0</v>
      </c>
      <c r="R15" s="10">
        <f>VLOOKUP(C15,игроки1,17,0)</f>
        <v>0</v>
      </c>
      <c r="S15" s="10">
        <f>VLOOKUP(C15,игроки1,19,0)</f>
        <v>57.681285280069474</v>
      </c>
      <c r="T15" s="10">
        <f>VLOOKUP(C15,игроки1,21,0)</f>
        <v>47.552916091745885</v>
      </c>
      <c r="U15" s="10">
        <f>VLOOKUP(C15,игроки1,23,0)</f>
        <v>28.942649830635034</v>
      </c>
      <c r="V15" s="21">
        <f>VLOOKUP(C15,игроки1,25,0)</f>
        <v>0</v>
      </c>
      <c r="W15" s="16">
        <f>COUNTIFS(M15:V15,"&gt;0")</f>
        <v>7</v>
      </c>
    </row>
    <row r="16" spans="1:23" ht="12.75" customHeight="1" x14ac:dyDescent="0.25">
      <c r="A16" s="13">
        <v>12</v>
      </c>
      <c r="B16" s="13">
        <v>26</v>
      </c>
      <c r="C16" s="68" t="s">
        <v>652</v>
      </c>
      <c r="D16" s="68" t="s">
        <v>702</v>
      </c>
      <c r="E16" s="85">
        <f>VLOOKUP(C16,Spisok!$A$1:$AA$8695,5,0)</f>
        <v>1732</v>
      </c>
      <c r="F16" s="69">
        <f>VLOOKUP(C16,Spisok!$A$1:$AA$8695,2,0)</f>
        <v>0</v>
      </c>
      <c r="G16" s="69" t="str">
        <f>VLOOKUP(C16,Spisok!$A$1:$AA$8695,4,0)</f>
        <v>LAT</v>
      </c>
      <c r="H16" s="70">
        <v>248.04901546389075</v>
      </c>
      <c r="I16" s="70">
        <v>328.88914799892268</v>
      </c>
      <c r="J16" s="70">
        <v>354.16169312127431</v>
      </c>
      <c r="K16" s="70">
        <f>LARGE(M16:V16,1)+LARGE(M16:V16,2)+LARGE(M16:V16,3)+LARGE(M16:V16,4)+LARGE(M16:V16,5)+LARGE(M16:V16,6)</f>
        <v>282.66836941011923</v>
      </c>
      <c r="L16" s="5">
        <f>SUM(H16:K16)</f>
        <v>1213.7682259942071</v>
      </c>
      <c r="M16" s="70">
        <f>VLOOKUP(C16,игроки1,7,0)</f>
        <v>21.687052718149278</v>
      </c>
      <c r="N16" s="70">
        <f>VLOOKUP(C16,игроки1,9,0)</f>
        <v>29.964883394862429</v>
      </c>
      <c r="O16" s="10">
        <f>VLOOKUP(C16,игроки1,11,0)</f>
        <v>84.84905660377359</v>
      </c>
      <c r="P16" s="10">
        <f>VLOOKUP(C16,Spisok!$A$1:$AL$809,13,0)</f>
        <v>36.379204132497641</v>
      </c>
      <c r="Q16" s="10">
        <f>VLOOKUP(C16,игроки1,15,0)</f>
        <v>0</v>
      </c>
      <c r="R16" s="10">
        <f>VLOOKUP(C16,игроки1,17,0)</f>
        <v>59.764275553749243</v>
      </c>
      <c r="S16" s="10">
        <f>VLOOKUP(C16,игроки1,19,0)</f>
        <v>30.962099125364432</v>
      </c>
      <c r="T16" s="10">
        <f>VLOOKUP(C16,игроки1,21,0)</f>
        <v>32.697919811388566</v>
      </c>
      <c r="U16" s="10">
        <f>VLOOKUP(C16,игроки1,23,0)</f>
        <v>38.015814183345682</v>
      </c>
      <c r="V16" s="71">
        <f>VLOOKUP(C16,игроки1,25,0)</f>
        <v>0</v>
      </c>
      <c r="W16" s="72">
        <f>COUNTIFS(M16:V16,"&gt;0")</f>
        <v>8</v>
      </c>
    </row>
    <row r="17" spans="1:23" ht="12.75" customHeight="1" x14ac:dyDescent="0.25">
      <c r="A17" s="13">
        <v>13</v>
      </c>
      <c r="B17" s="13">
        <v>35</v>
      </c>
      <c r="C17" s="94" t="s">
        <v>1080</v>
      </c>
      <c r="D17" s="94" t="s">
        <v>251</v>
      </c>
      <c r="E17" s="92">
        <f>VLOOKUP(C17,Spisok!$A$1:$AA$8695,5,0)</f>
        <v>1708</v>
      </c>
      <c r="F17" s="8" t="str">
        <f>VLOOKUP(C17,Spisok!$A$1:$AA$8695,2,0)</f>
        <v>IM</v>
      </c>
      <c r="G17" s="8" t="str">
        <f>VLOOKUP(C17,Spisok!$A$1:$AA$8695,4,0)</f>
        <v>LAT</v>
      </c>
      <c r="H17" s="10">
        <v>334.76848533667709</v>
      </c>
      <c r="I17" s="10">
        <v>308.25394541198176</v>
      </c>
      <c r="J17" s="10">
        <v>286.02475368513194</v>
      </c>
      <c r="K17" s="10">
        <f>LARGE(M17:V17,1)+LARGE(M17:V17,2)+LARGE(M17:V17,3)+LARGE(M17:V17,4)+LARGE(M17:V17,5)+LARGE(M17:V17,6)</f>
        <v>236.7033809029073</v>
      </c>
      <c r="L17" s="5">
        <f>SUM(H17:K17)</f>
        <v>1165.7505653366982</v>
      </c>
      <c r="M17" s="10">
        <f>VLOOKUP(C17,игроки1,7,0)</f>
        <v>19.39346787907489</v>
      </c>
      <c r="N17" s="10">
        <f>VLOOKUP(C17,игроки1,9,0)</f>
        <v>35.145459322390543</v>
      </c>
      <c r="O17" s="10">
        <f>VLOOKUP(C17,игроки1,11,0)</f>
        <v>44.502383280789459</v>
      </c>
      <c r="P17" s="10">
        <f>VLOOKUP(C17,Spisok!$A$1:$AL$809,13,0)</f>
        <v>34.895640852669885</v>
      </c>
      <c r="Q17" s="10">
        <f>VLOOKUP(C17,игроки1,15,0)</f>
        <v>0</v>
      </c>
      <c r="R17" s="10">
        <f>VLOOKUP(C17,игроки1,17,0)</f>
        <v>32.66988674217189</v>
      </c>
      <c r="S17" s="10">
        <f>VLOOKUP(C17,игроки1,19,0)</f>
        <v>0</v>
      </c>
      <c r="T17" s="10">
        <f>VLOOKUP(C17,игроки1,21,0)</f>
        <v>34.035289249002474</v>
      </c>
      <c r="U17" s="10">
        <f>VLOOKUP(C17,игроки1,23,0)</f>
        <v>55.454721455883053</v>
      </c>
      <c r="V17" s="21">
        <f>VLOOKUP(C17,игроки1,25,0)</f>
        <v>0</v>
      </c>
      <c r="W17" s="16">
        <f>COUNTIFS(M17:V17,"&gt;0")</f>
        <v>7</v>
      </c>
    </row>
    <row r="18" spans="1:23" ht="12.75" customHeight="1" x14ac:dyDescent="0.25">
      <c r="A18" s="13">
        <v>14</v>
      </c>
      <c r="B18" s="13">
        <v>20</v>
      </c>
      <c r="C18" s="94" t="s">
        <v>484</v>
      </c>
      <c r="D18" s="94" t="s">
        <v>487</v>
      </c>
      <c r="E18" s="92">
        <f>VLOOKUP(C18,Spisok!$A$1:$AA$8695,5,0)</f>
        <v>1702.9296495191195</v>
      </c>
      <c r="F18" s="8">
        <f>VLOOKUP(C18,Spisok!$A$1:$AA$8695,2,0)</f>
        <v>0</v>
      </c>
      <c r="G18" s="8" t="str">
        <f>VLOOKUP(C18,Spisok!$A$1:$AA$8695,4,0)</f>
        <v>EST</v>
      </c>
      <c r="H18" s="10">
        <v>255.01459486650299</v>
      </c>
      <c r="I18" s="10">
        <v>223.90726215120102</v>
      </c>
      <c r="J18" s="10">
        <v>345.37478463246396</v>
      </c>
      <c r="K18" s="10">
        <f>LARGE(M18:V18,1)+LARGE(M18:V18,2)+LARGE(M18:V18,3)+LARGE(M18:V18,4)+LARGE(M18:V18,5)+LARGE(M18:V18,6)</f>
        <v>309.77573109665894</v>
      </c>
      <c r="L18" s="5">
        <f>SUM(H18:K18)</f>
        <v>1134.0723727468269</v>
      </c>
      <c r="M18" s="10">
        <f>VLOOKUP(C18,игроки1,7,0)</f>
        <v>45.833765105045877</v>
      </c>
      <c r="N18" s="10">
        <f>VLOOKUP(C18,игроки1,9,0)</f>
        <v>57.582349800529926</v>
      </c>
      <c r="O18" s="10">
        <f>VLOOKUP(C18,игроки1,11,0)</f>
        <v>71.691252144082341</v>
      </c>
      <c r="P18" s="10">
        <f>VLOOKUP(C18,Spisok!$A$1:$AL$809,13,0)</f>
        <v>0</v>
      </c>
      <c r="Q18" s="10">
        <f>VLOOKUP(C18,игроки1,15,0)</f>
        <v>0</v>
      </c>
      <c r="R18" s="10">
        <f>VLOOKUP(C18,игроки1,17,0)</f>
        <v>70.183218578597277</v>
      </c>
      <c r="S18" s="10">
        <f>VLOOKUP(C18,игроки1,19,0)</f>
        <v>39.47052947052947</v>
      </c>
      <c r="T18" s="10">
        <f>VLOOKUP(C18,игроки1,21,0)</f>
        <v>24.522409138852638</v>
      </c>
      <c r="U18" s="10">
        <f>VLOOKUP(C18,игроки1,23,0)</f>
        <v>25.014615997874035</v>
      </c>
      <c r="V18" s="21">
        <f>VLOOKUP(C18,игроки1,25,0)</f>
        <v>17.983193277310924</v>
      </c>
      <c r="W18" s="16">
        <f>COUNTIFS(M18:V18,"&gt;0")</f>
        <v>8</v>
      </c>
    </row>
    <row r="19" spans="1:23" ht="12.75" customHeight="1" x14ac:dyDescent="0.25">
      <c r="A19" s="13">
        <v>15</v>
      </c>
      <c r="B19" s="13">
        <v>32</v>
      </c>
      <c r="C19" s="94" t="s">
        <v>19</v>
      </c>
      <c r="D19" s="94" t="s">
        <v>254</v>
      </c>
      <c r="E19" s="92">
        <f>VLOOKUP(C19,Spisok!$A$1:$AA$8695,5,0)</f>
        <v>1698</v>
      </c>
      <c r="F19" s="8">
        <f>VLOOKUP(C19,Spisok!$A$1:$AA$8695,2,0)</f>
        <v>0</v>
      </c>
      <c r="G19" s="8" t="str">
        <f>VLOOKUP(C19,Spisok!$A$1:$AA$8695,4,0)</f>
        <v>EST</v>
      </c>
      <c r="H19" s="10">
        <v>226.27324416576437</v>
      </c>
      <c r="I19" s="10">
        <v>330.71231669060535</v>
      </c>
      <c r="J19" s="10">
        <v>246.38475849061419</v>
      </c>
      <c r="K19" s="10">
        <f>LARGE(M19:V19,1)+LARGE(M19:V19,2)+LARGE(M19:V19,3)+LARGE(M19:V19,4)+LARGE(M19:V19,5)+LARGE(M19:V19,6)</f>
        <v>255.98110103200841</v>
      </c>
      <c r="L19" s="5">
        <f>SUM(H19:K19)</f>
        <v>1059.3514203789923</v>
      </c>
      <c r="M19" s="10">
        <f>VLOOKUP(C19,игроки1,7,0)</f>
        <v>35.627526610992781</v>
      </c>
      <c r="N19" s="10">
        <f>VLOOKUP(C19,игроки1,9,0)</f>
        <v>0</v>
      </c>
      <c r="O19" s="10">
        <f>VLOOKUP(C19,игроки1,11,0)</f>
        <v>28.53869070353678</v>
      </c>
      <c r="P19" s="10">
        <f>VLOOKUP(C19,Spisok!$A$1:$AL$809,13,0)</f>
        <v>47.540369496168999</v>
      </c>
      <c r="Q19" s="10">
        <f>VLOOKUP(C19,игроки1,15,0)</f>
        <v>0</v>
      </c>
      <c r="R19" s="10">
        <f>VLOOKUP(C19,игроки1,17,0)</f>
        <v>84.392014519056275</v>
      </c>
      <c r="S19" s="10">
        <f>VLOOKUP(C19,игроки1,19,0)</f>
        <v>27.720455270715881</v>
      </c>
      <c r="T19" s="10">
        <f>VLOOKUP(C19,игроки1,21,0)</f>
        <v>15.486073583524085</v>
      </c>
      <c r="U19" s="10">
        <f>VLOOKUP(C19,игроки1,23,0)</f>
        <v>32.16204443153768</v>
      </c>
      <c r="V19" s="21">
        <f>VLOOKUP(C19,игроки1,25,0)</f>
        <v>0</v>
      </c>
      <c r="W19" s="16">
        <f>COUNTIFS(M19:V19,"&gt;0")</f>
        <v>7</v>
      </c>
    </row>
    <row r="20" spans="1:23" ht="12.75" customHeight="1" x14ac:dyDescent="0.25">
      <c r="A20" s="13">
        <v>16</v>
      </c>
      <c r="B20" s="13">
        <v>28</v>
      </c>
      <c r="C20" s="94" t="s">
        <v>106</v>
      </c>
      <c r="D20" s="94" t="s">
        <v>271</v>
      </c>
      <c r="E20" s="92">
        <f>VLOOKUP(C20,Spisok!$A$1:$AA$8695,5,0)</f>
        <v>2063</v>
      </c>
      <c r="F20" s="8" t="str">
        <f>VLOOKUP(C20,Spisok!$A$1:$AA$8695,2,0)</f>
        <v>IM</v>
      </c>
      <c r="G20" s="8" t="str">
        <f>VLOOKUP(C20,Spisok!$A$1:$AA$8695,4,0)</f>
        <v>LAT</v>
      </c>
      <c r="H20" s="10">
        <v>320.85484856750077</v>
      </c>
      <c r="I20" s="10">
        <v>173.8130181761338</v>
      </c>
      <c r="J20" s="10">
        <v>278.2278738726481</v>
      </c>
      <c r="K20" s="10">
        <f>LARGE(M20:V20,1)+LARGE(M20:V20,2)+LARGE(M20:V20,3)+LARGE(M20:V20,4)+LARGE(M20:V20,5)+LARGE(M20:V20,6)</f>
        <v>274.63309680047723</v>
      </c>
      <c r="L20" s="5">
        <f>SUM(H20:K20)</f>
        <v>1047.5288374167599</v>
      </c>
      <c r="M20" s="10">
        <f>VLOOKUP(C20,игроки1,7,0)</f>
        <v>92.353475798746246</v>
      </c>
      <c r="N20" s="10">
        <f>VLOOKUP(C20,игроки1,9,0)</f>
        <v>0</v>
      </c>
      <c r="O20" s="10">
        <f>VLOOKUP(C20,игроки1,11,0)</f>
        <v>0</v>
      </c>
      <c r="P20" s="10">
        <f>VLOOKUP(C20,Spisok!$A$1:$AL$809,13,0)</f>
        <v>0</v>
      </c>
      <c r="Q20" s="10">
        <f>VLOOKUP(C20,игроки1,15,0)</f>
        <v>0</v>
      </c>
      <c r="R20" s="10">
        <f>VLOOKUP(C20,игроки1,17,0)</f>
        <v>0</v>
      </c>
      <c r="S20" s="10">
        <f>VLOOKUP(C20,игроки1,19,0)</f>
        <v>0</v>
      </c>
      <c r="T20" s="10">
        <f>VLOOKUP(C20,игроки1,21,0)</f>
        <v>91.50911561647834</v>
      </c>
      <c r="U20" s="10">
        <f>VLOOKUP(C20,игроки1,23,0)</f>
        <v>90.770505385252676</v>
      </c>
      <c r="V20" s="21">
        <f>VLOOKUP(C20,игроки1,25,0)</f>
        <v>0</v>
      </c>
      <c r="W20" s="16">
        <f>COUNTIFS(M20:V20,"&gt;0")</f>
        <v>3</v>
      </c>
    </row>
    <row r="21" spans="1:23" ht="12.75" customHeight="1" x14ac:dyDescent="0.25">
      <c r="A21" s="13">
        <v>17</v>
      </c>
      <c r="B21" s="13">
        <v>37</v>
      </c>
      <c r="C21" s="94" t="s">
        <v>95</v>
      </c>
      <c r="D21" s="94" t="s">
        <v>299</v>
      </c>
      <c r="E21" s="92">
        <f>VLOOKUP(C21,Spisok!$A$1:$AA$8695,5,0)</f>
        <v>1670.3180692896635</v>
      </c>
      <c r="F21" s="8">
        <f>VLOOKUP(C21,Spisok!$A$1:$AA$8695,2,0)</f>
        <v>0</v>
      </c>
      <c r="G21" s="8" t="str">
        <f>VLOOKUP(C21,Spisok!$A$1:$AA$8695,4,0)</f>
        <v>LAT</v>
      </c>
      <c r="H21" s="10">
        <v>238.763620647218</v>
      </c>
      <c r="I21" s="10">
        <v>274.77203892416526</v>
      </c>
      <c r="J21" s="10">
        <v>291.71595442114108</v>
      </c>
      <c r="K21" s="10">
        <f>LARGE(M21:V21,1)+LARGE(M21:V21,2)+LARGE(M21:V21,3)+LARGE(M21:V21,4)+LARGE(M21:V21,5)+LARGE(M21:V21,6)</f>
        <v>227.72181420108933</v>
      </c>
      <c r="L21" s="5">
        <f>SUM(H21:K21)</f>
        <v>1032.9734281936137</v>
      </c>
      <c r="M21" s="10">
        <f>VLOOKUP(C21,игроки1,7,0)</f>
        <v>13.076592346907438</v>
      </c>
      <c r="N21" s="10">
        <f>VLOOKUP(C21,игроки1,9,0)</f>
        <v>33.393579658649799</v>
      </c>
      <c r="O21" s="10">
        <f>VLOOKUP(C21,игроки1,11,0)</f>
        <v>42.043898356664641</v>
      </c>
      <c r="P21" s="10">
        <f>VLOOKUP(C21,Spisok!$A$1:$AL$809,13,0)</f>
        <v>45.839654234765433</v>
      </c>
      <c r="Q21" s="10">
        <f>VLOOKUP(C21,игроки1,15,0)</f>
        <v>0</v>
      </c>
      <c r="R21" s="10">
        <f>VLOOKUP(C21,игроки1,17,0)</f>
        <v>38.970997034840622</v>
      </c>
      <c r="S21" s="10">
        <f>VLOOKUP(C21,игроки1,19,0)</f>
        <v>41.265622528081003</v>
      </c>
      <c r="T21" s="10">
        <f>VLOOKUP(C21,игроки1,21,0)</f>
        <v>26.208062388087836</v>
      </c>
      <c r="U21" s="10">
        <f>VLOOKUP(C21,игроки1,23,0)</f>
        <v>0</v>
      </c>
      <c r="V21" s="21">
        <f>VLOOKUP(C21,игроки1,25,0)</f>
        <v>0</v>
      </c>
      <c r="W21" s="16">
        <f>COUNTIFS(M21:V21,"&gt;0")</f>
        <v>7</v>
      </c>
    </row>
    <row r="22" spans="1:23" ht="12.75" customHeight="1" x14ac:dyDescent="0.25">
      <c r="A22" s="13">
        <v>18</v>
      </c>
      <c r="B22" s="13">
        <v>14</v>
      </c>
      <c r="C22" s="94" t="s">
        <v>138</v>
      </c>
      <c r="D22" s="94" t="s">
        <v>247</v>
      </c>
      <c r="E22" s="92">
        <f>VLOOKUP(C22,Spisok!$A$1:$AA$8695,5,0)</f>
        <v>2251</v>
      </c>
      <c r="F22" s="8" t="str">
        <f>VLOOKUP(C22,Spisok!$A$1:$AA$8695,2,0)</f>
        <v>IGM</v>
      </c>
      <c r="G22" s="8" t="str">
        <f>VLOOKUP(C22,Spisok!$A$1:$AA$8695,4,0)</f>
        <v>LAT</v>
      </c>
      <c r="H22" s="10">
        <v>289.35267025114172</v>
      </c>
      <c r="I22" s="10">
        <v>181.07445147956255</v>
      </c>
      <c r="J22" s="10">
        <v>187.71542578272351</v>
      </c>
      <c r="K22" s="10">
        <f>LARGE(M22:V22,1)+LARGE(M22:V22,2)+LARGE(M22:V22,3)+LARGE(M22:V22,4)+LARGE(M22:V22,5)+LARGE(M22:V22,6)</f>
        <v>373.82414455298311</v>
      </c>
      <c r="L22" s="5">
        <f>SUM(H22:K22)</f>
        <v>1031.9666920664108</v>
      </c>
      <c r="M22" s="10">
        <f>VLOOKUP(C22,игроки1,7,0)</f>
        <v>100</v>
      </c>
      <c r="N22" s="10">
        <f>VLOOKUP(C22,игроки1,9,0)</f>
        <v>87.55592485683546</v>
      </c>
      <c r="O22" s="10">
        <f>VLOOKUP(C22,игроки1,11,0)</f>
        <v>0</v>
      </c>
      <c r="P22" s="10">
        <f>VLOOKUP(C22,Spisok!$A$1:$AL$809,13,0)</f>
        <v>0</v>
      </c>
      <c r="Q22" s="10">
        <f>VLOOKUP(C22,игроки1,15,0)</f>
        <v>0</v>
      </c>
      <c r="R22" s="10">
        <f>VLOOKUP(C22,игроки1,17,0)</f>
        <v>0</v>
      </c>
      <c r="S22" s="10">
        <f>VLOOKUP(C22,игроки1,19,0)</f>
        <v>0</v>
      </c>
      <c r="T22" s="10">
        <f>VLOOKUP(C22,игроки1,21,0)</f>
        <v>98.154517238486704</v>
      </c>
      <c r="U22" s="10">
        <f>VLOOKUP(C22,игроки1,23,0)</f>
        <v>88.113702457660935</v>
      </c>
      <c r="V22" s="21">
        <f>VLOOKUP(C22,игроки1,25,0)</f>
        <v>0</v>
      </c>
      <c r="W22" s="16">
        <f>COUNTIFS(M22:V22,"&gt;0")</f>
        <v>4</v>
      </c>
    </row>
    <row r="23" spans="1:23" ht="12.75" customHeight="1" x14ac:dyDescent="0.25">
      <c r="A23" s="13">
        <v>19</v>
      </c>
      <c r="B23" s="13">
        <v>13</v>
      </c>
      <c r="C23" s="94" t="s">
        <v>838</v>
      </c>
      <c r="D23" s="94" t="s">
        <v>281</v>
      </c>
      <c r="E23" s="92">
        <f>VLOOKUP(C23,Spisok!$A$1:$AA$8695,5,0)</f>
        <v>1767.4986548522552</v>
      </c>
      <c r="F23" s="8">
        <f>VLOOKUP(C23,Spisok!$A$1:$AA$8695,2,0)</f>
        <v>0</v>
      </c>
      <c r="G23" s="8" t="str">
        <f>VLOOKUP(C23,Spisok!$A$1:$AA$8695,4,0)</f>
        <v>LAT</v>
      </c>
      <c r="H23" s="10">
        <v>143.90189131399222</v>
      </c>
      <c r="I23" s="10">
        <v>298.34854413152374</v>
      </c>
      <c r="J23" s="10">
        <v>199.59827527314695</v>
      </c>
      <c r="K23" s="10">
        <f>LARGE(M23:V23,1)+LARGE(M23:V23,2)+LARGE(M23:V23,3)+LARGE(M23:V23,4)+LARGE(M23:V23,5)+LARGE(M23:V23,6)</f>
        <v>379.25455499041988</v>
      </c>
      <c r="L23" s="5">
        <f>SUM(H23:K23)</f>
        <v>1021.1032657090827</v>
      </c>
      <c r="M23" s="10">
        <f>VLOOKUP(C23,игроки1,7,0)</f>
        <v>41.379065552164462</v>
      </c>
      <c r="N23" s="10">
        <f>VLOOKUP(C23,игроки1,9,0)</f>
        <v>36.032132632568469</v>
      </c>
      <c r="O23" s="10">
        <f>VLOOKUP(C23,игроки1,11,0)</f>
        <v>81.82726106666928</v>
      </c>
      <c r="P23" s="10">
        <f>VLOOKUP(C23,Spisok!$A$1:$AL$809,13,0)</f>
        <v>0</v>
      </c>
      <c r="Q23" s="10">
        <f>VLOOKUP(C23,игроки1,15,0)</f>
        <v>0</v>
      </c>
      <c r="R23" s="10">
        <f>VLOOKUP(C23,игроки1,17,0)</f>
        <v>100</v>
      </c>
      <c r="S23" s="10">
        <f>VLOOKUP(C23,игроки1,19,0)</f>
        <v>71.698841698841704</v>
      </c>
      <c r="T23" s="10">
        <f>VLOOKUP(C23,игроки1,21,0)</f>
        <v>45.468826530002751</v>
      </c>
      <c r="U23" s="10">
        <f>VLOOKUP(C23,игроки1,23,0)</f>
        <v>38.880560142741686</v>
      </c>
      <c r="V23" s="21">
        <f>VLOOKUP(C23,игроки1,25,0)</f>
        <v>22.3125</v>
      </c>
      <c r="W23" s="16">
        <f>COUNTIFS(M23:V23,"&gt;0")</f>
        <v>8</v>
      </c>
    </row>
    <row r="24" spans="1:23" ht="12.75" customHeight="1" x14ac:dyDescent="0.25">
      <c r="A24" s="13">
        <v>20</v>
      </c>
      <c r="B24" s="13">
        <v>99</v>
      </c>
      <c r="C24" s="94" t="s">
        <v>20</v>
      </c>
      <c r="D24" s="94" t="s">
        <v>242</v>
      </c>
      <c r="E24" s="92">
        <f>VLOOKUP(C24,Spisok!$A$1:$AA$8695,5,0)</f>
        <v>1817</v>
      </c>
      <c r="F24" s="8" t="str">
        <f>VLOOKUP(C24,Spisok!$A$1:$AA$8695,2,0)</f>
        <v>IGM</v>
      </c>
      <c r="G24" s="8" t="str">
        <f>VLOOKUP(C24,Spisok!$A$1:$AA$8695,4,0)</f>
        <v>LAT</v>
      </c>
      <c r="H24" s="10">
        <v>370.53134214331209</v>
      </c>
      <c r="I24" s="10">
        <v>288.39953715574177</v>
      </c>
      <c r="J24" s="10">
        <v>234.56148971144239</v>
      </c>
      <c r="K24" s="10">
        <f>LARGE(M24:V24,1)+LARGE(M24:V24,2)+LARGE(M24:V24,3)+LARGE(M24:V24,4)+LARGE(M24:V24,5)+LARGE(M24:V24,6)</f>
        <v>82.57864181039028</v>
      </c>
      <c r="L24" s="5">
        <f>SUM(H24:K24)</f>
        <v>976.07101082088661</v>
      </c>
      <c r="M24" s="10">
        <f>VLOOKUP(C24,игроки1,7,0)</f>
        <v>44.693753790175869</v>
      </c>
      <c r="N24" s="10">
        <f>VLOOKUP(C24,игроки1,9,0)</f>
        <v>0</v>
      </c>
      <c r="O24" s="10">
        <f>VLOOKUP(C24,игроки1,11,0)</f>
        <v>0</v>
      </c>
      <c r="P24" s="10">
        <f>VLOOKUP(C24,Spisok!$A$1:$AL$809,13,0)</f>
        <v>37.884888020214412</v>
      </c>
      <c r="Q24" s="10">
        <f>VLOOKUP(C24,игроки1,15,0)</f>
        <v>0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0</v>
      </c>
      <c r="U24" s="10">
        <f>VLOOKUP(C24,игроки1,23,0)</f>
        <v>0</v>
      </c>
      <c r="V24" s="21">
        <f>VLOOKUP(C24,игроки1,25,0)</f>
        <v>0</v>
      </c>
      <c r="W24" s="16">
        <f>COUNTIFS(M24:V24,"&gt;0")</f>
        <v>2</v>
      </c>
    </row>
    <row r="25" spans="1:23" ht="12.75" customHeight="1" x14ac:dyDescent="0.25">
      <c r="A25" s="13">
        <v>21</v>
      </c>
      <c r="B25" s="13">
        <v>52</v>
      </c>
      <c r="C25" s="94" t="s">
        <v>2</v>
      </c>
      <c r="D25" s="94" t="s">
        <v>252</v>
      </c>
      <c r="E25" s="92">
        <f>VLOOKUP(C25,Spisok!$A$1:$AA$8695,5,0)</f>
        <v>1846</v>
      </c>
      <c r="F25" s="8">
        <f>VLOOKUP(C25,Spisok!$A$1:$AA$8695,2,0)</f>
        <v>0</v>
      </c>
      <c r="G25" s="8" t="str">
        <f>VLOOKUP(C25,Spisok!$A$1:$AA$8695,4,0)</f>
        <v>EST</v>
      </c>
      <c r="H25" s="10">
        <v>346.12290441044672</v>
      </c>
      <c r="I25" s="10">
        <v>133.94849693880053</v>
      </c>
      <c r="J25" s="10">
        <v>323.72808305719485</v>
      </c>
      <c r="K25" s="10">
        <f>LARGE(M25:V25,1)+LARGE(M25:V25,2)+LARGE(M25:V25,3)+LARGE(M25:V25,4)+LARGE(M25:V25,5)+LARGE(M25:V25,6)</f>
        <v>163.61103962203123</v>
      </c>
      <c r="L25" s="5">
        <f>SUM(H25:K25)</f>
        <v>967.41052402847345</v>
      </c>
      <c r="M25" s="10">
        <f>VLOOKUP(C25,игроки1,7,0)</f>
        <v>61.709210777235953</v>
      </c>
      <c r="N25" s="10">
        <f>VLOOKUP(C25,игроки1,9,0)</f>
        <v>76.109035273551854</v>
      </c>
      <c r="O25" s="10">
        <f>VLOOKUP(C25,игроки1,11,0)</f>
        <v>0</v>
      </c>
      <c r="P25" s="10">
        <f>VLOOKUP(C25,Spisok!$A$1:$AL$809,13,0)</f>
        <v>0</v>
      </c>
      <c r="Q25" s="10">
        <f>VLOOKUP(C25,игроки1,15,0)</f>
        <v>0</v>
      </c>
      <c r="R25" s="10">
        <f>VLOOKUP(C25,игроки1,17,0)</f>
        <v>0</v>
      </c>
      <c r="S25" s="10">
        <f>VLOOKUP(C25,игроки1,19,0)</f>
        <v>0</v>
      </c>
      <c r="T25" s="10">
        <f>VLOOKUP(C25,игроки1,21,0)</f>
        <v>0</v>
      </c>
      <c r="U25" s="10">
        <f>VLOOKUP(C25,игроки1,23,0)</f>
        <v>25.792793571243411</v>
      </c>
      <c r="V25" s="21">
        <f>VLOOKUP(C25,игроки1,25,0)</f>
        <v>0</v>
      </c>
      <c r="W25" s="16">
        <f>COUNTIFS(M25:V25,"&gt;0")</f>
        <v>3</v>
      </c>
    </row>
    <row r="26" spans="1:23" ht="12.75" customHeight="1" x14ac:dyDescent="0.25">
      <c r="A26" s="13">
        <v>22</v>
      </c>
      <c r="B26" s="13">
        <v>65</v>
      </c>
      <c r="C26" s="94" t="s">
        <v>137</v>
      </c>
      <c r="D26" s="94" t="s">
        <v>248</v>
      </c>
      <c r="E26" s="92">
        <f>VLOOKUP(C26,Spisok!$A$1:$AA$8695,5,0)</f>
        <v>1959.4220726956262</v>
      </c>
      <c r="F26" s="8" t="str">
        <f>VLOOKUP(C26,Spisok!$A$1:$AA$8695,2,0)</f>
        <v>IGM</v>
      </c>
      <c r="G26" s="8" t="str">
        <f>VLOOKUP(C26,Spisok!$A$1:$AA$8695,4,0)</f>
        <v>LAT</v>
      </c>
      <c r="H26" s="10">
        <v>369.94502951306072</v>
      </c>
      <c r="I26" s="10">
        <v>250.09678379494818</v>
      </c>
      <c r="J26" s="10">
        <v>215.79095481797779</v>
      </c>
      <c r="K26" s="10">
        <f>LARGE(M26:V26,1)+LARGE(M26:V26,2)+LARGE(M26:V26,3)+LARGE(M26:V26,4)+LARGE(M26:V26,5)+LARGE(M26:V26,6)</f>
        <v>129.1892805108433</v>
      </c>
      <c r="L26" s="5">
        <f>SUM(H26:K26)</f>
        <v>965.02204863682994</v>
      </c>
      <c r="M26" s="10">
        <f>VLOOKUP(C26,игроки1,7,0)</f>
        <v>72.444637429439865</v>
      </c>
      <c r="N26" s="10">
        <f>VLOOKUP(C26,игроки1,9,0)</f>
        <v>0</v>
      </c>
      <c r="O26" s="10">
        <f>VLOOKUP(C26,игроки1,11,0)</f>
        <v>0</v>
      </c>
      <c r="P26" s="10">
        <f>VLOOKUP(C26,Spisok!$A$1:$AL$809,13,0)</f>
        <v>0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0</v>
      </c>
      <c r="T26" s="10">
        <f>VLOOKUP(C26,игроки1,21,0)</f>
        <v>56.744643081403439</v>
      </c>
      <c r="U26" s="10">
        <f>VLOOKUP(C26,игроки1,23,0)</f>
        <v>0</v>
      </c>
      <c r="V26" s="21">
        <f>VLOOKUP(C26,игроки1,25,0)</f>
        <v>0</v>
      </c>
      <c r="W26" s="16">
        <f>COUNTIFS(M26:V26,"&gt;0")</f>
        <v>2</v>
      </c>
    </row>
    <row r="27" spans="1:23" ht="12.75" customHeight="1" x14ac:dyDescent="0.25">
      <c r="A27" s="13">
        <v>23</v>
      </c>
      <c r="B27" s="13">
        <v>33</v>
      </c>
      <c r="C27" s="94" t="s">
        <v>4</v>
      </c>
      <c r="D27" s="94" t="s">
        <v>246</v>
      </c>
      <c r="E27" s="92">
        <f>VLOOKUP(C27,Spisok!$A$1:$AA$8695,5,0)</f>
        <v>1690</v>
      </c>
      <c r="F27" s="8" t="str">
        <f>VLOOKUP(C27,Spisok!$A$1:$AA$8695,2,0)</f>
        <v>IGM</v>
      </c>
      <c r="G27" s="8" t="str">
        <f>VLOOKUP(C27,Spisok!$A$1:$AA$8695,4,0)</f>
        <v>LAT</v>
      </c>
      <c r="H27" s="10">
        <v>259.60573547096169</v>
      </c>
      <c r="I27" s="10">
        <v>197.94251821465966</v>
      </c>
      <c r="J27" s="10">
        <v>237.73143162660199</v>
      </c>
      <c r="K27" s="10">
        <f>LARGE(M27:V27,1)+LARGE(M27:V27,2)+LARGE(M27:V27,3)+LARGE(M27:V27,4)+LARGE(M27:V27,5)+LARGE(M27:V27,6)</f>
        <v>247.2599326363823</v>
      </c>
      <c r="L27" s="5">
        <f>SUM(H27:K27)</f>
        <v>942.53961794860561</v>
      </c>
      <c r="M27" s="10">
        <f>VLOOKUP(C27,игроки1,7,0)</f>
        <v>36.136122645155538</v>
      </c>
      <c r="N27" s="10">
        <f>VLOOKUP(C27,игроки1,9,0)</f>
        <v>18.519476321318891</v>
      </c>
      <c r="O27" s="10">
        <f>VLOOKUP(C27,игроки1,11,0)</f>
        <v>22.278170785218165</v>
      </c>
      <c r="P27" s="10">
        <f>VLOOKUP(C27,Spisok!$A$1:$AL$809,13,0)</f>
        <v>0</v>
      </c>
      <c r="Q27" s="10">
        <f>VLOOKUP(C27,игроки1,15,0)</f>
        <v>47.821530256362479</v>
      </c>
      <c r="R27" s="10">
        <f>VLOOKUP(C27,игроки1,17,0)</f>
        <v>76.632404900656184</v>
      </c>
      <c r="S27" s="10">
        <f>VLOOKUP(C27,игроки1,19,0)</f>
        <v>0</v>
      </c>
      <c r="T27" s="10">
        <f>VLOOKUP(C27,игроки1,21,0)</f>
        <v>42.457841282268767</v>
      </c>
      <c r="U27" s="10">
        <f>VLOOKUP(C27,игроки1,23,0)</f>
        <v>21.933862766721187</v>
      </c>
      <c r="V27" s="21">
        <f>VLOOKUP(C27,игроки1,25,0)</f>
        <v>0</v>
      </c>
      <c r="W27" s="16">
        <f>COUNTIFS(M27:V27,"&gt;0")</f>
        <v>7</v>
      </c>
    </row>
    <row r="28" spans="1:23" ht="12.75" customHeight="1" x14ac:dyDescent="0.25">
      <c r="A28" s="13">
        <v>24</v>
      </c>
      <c r="B28" s="13">
        <v>4</v>
      </c>
      <c r="C28" s="94" t="s">
        <v>172</v>
      </c>
      <c r="D28" s="94" t="s">
        <v>329</v>
      </c>
      <c r="E28" s="92">
        <f>VLOOKUP(C28,Spisok!$A$1:$AA$8695,5,0)</f>
        <v>2065</v>
      </c>
      <c r="F28" s="8">
        <f>VLOOKUP(C28,Spisok!$A$1:$AA$8695,2,0)</f>
        <v>0</v>
      </c>
      <c r="G28" s="8" t="str">
        <f>VLOOKUP(C28,Spisok!$A$1:$AA$8695,4,0)</f>
        <v>LAT</v>
      </c>
      <c r="H28" s="10">
        <v>143.40370063548366</v>
      </c>
      <c r="I28" s="10">
        <v>186.82468384846538</v>
      </c>
      <c r="J28" s="10">
        <v>151.58784404644132</v>
      </c>
      <c r="K28" s="10">
        <f>LARGE(M28:V28,1)+LARGE(M28:V28,2)+LARGE(M28:V28,3)+LARGE(M28:V28,4)+LARGE(M28:V28,5)+LARGE(M28:V28,6)</f>
        <v>438.78036716201689</v>
      </c>
      <c r="L28" s="5">
        <f>SUM(H28:K28)</f>
        <v>920.59659569240728</v>
      </c>
      <c r="M28" s="10">
        <f>VLOOKUP(C28,игроки1,7,0)</f>
        <v>69.472060452441951</v>
      </c>
      <c r="N28" s="10">
        <f>VLOOKUP(C28,игроки1,9,0)</f>
        <v>96.512474610048656</v>
      </c>
      <c r="O28" s="10">
        <f>VLOOKUP(C28,игроки1,11,0)</f>
        <v>100</v>
      </c>
      <c r="P28" s="10">
        <f>VLOOKUP(C28,Spisok!$A$1:$AL$809,13,0)</f>
        <v>0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0</v>
      </c>
      <c r="T28" s="10">
        <f>VLOOKUP(C28,игроки1,21,0)</f>
        <v>87.168605355628273</v>
      </c>
      <c r="U28" s="10">
        <f>VLOOKUP(C28,игроки1,23,0)</f>
        <v>85.627226743897978</v>
      </c>
      <c r="V28" s="21">
        <f>VLOOKUP(C28,игроки1,25,0)</f>
        <v>0</v>
      </c>
      <c r="W28" s="16">
        <f>COUNTIFS(M28:V28,"&gt;0")</f>
        <v>5</v>
      </c>
    </row>
    <row r="29" spans="1:23" ht="12.75" customHeight="1" x14ac:dyDescent="0.25">
      <c r="A29" s="13">
        <v>25</v>
      </c>
      <c r="B29" s="13">
        <v>30</v>
      </c>
      <c r="C29" s="94" t="s">
        <v>1039</v>
      </c>
      <c r="D29" s="94" t="s">
        <v>264</v>
      </c>
      <c r="E29" s="92">
        <f>VLOOKUP(C29,Spisok!$A$1:$AA$8695,5,0)</f>
        <v>2029</v>
      </c>
      <c r="F29" s="8" t="str">
        <f>VLOOKUP(C29,Spisok!$A$1:$AA$8695,2,0)</f>
        <v>IM</v>
      </c>
      <c r="G29" s="8" t="str">
        <f>VLOOKUP(C29,Spisok!$A$1:$AA$8695,4,0)</f>
        <v>LAT</v>
      </c>
      <c r="H29" s="10">
        <v>233.3162100933439</v>
      </c>
      <c r="I29" s="10">
        <v>170.62933691961297</v>
      </c>
      <c r="J29" s="10">
        <v>237.47289636350112</v>
      </c>
      <c r="K29" s="10">
        <f>LARGE(M29:V29,1)+LARGE(M29:V29,2)+LARGE(M29:V29,3)+LARGE(M29:V29,4)+LARGE(M29:V29,5)+LARGE(M29:V29,6)</f>
        <v>265.43695816429761</v>
      </c>
      <c r="L29" s="5">
        <f>SUM(H29:K29)</f>
        <v>906.85540154075557</v>
      </c>
      <c r="M29" s="10">
        <f>VLOOKUP(C29,игроки1,7,0)</f>
        <v>87.449861560002944</v>
      </c>
      <c r="N29" s="10">
        <f>VLOOKUP(C29,игроки1,9,0)</f>
        <v>0</v>
      </c>
      <c r="O29" s="10">
        <f>VLOOKUP(C29,игроки1,11,0)</f>
        <v>0</v>
      </c>
      <c r="P29" s="10">
        <f>VLOOKUP(C29,Spisok!$A$1:$AL$809,13,0)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0</v>
      </c>
      <c r="T29" s="10">
        <f>VLOOKUP(C29,игроки1,21,0)</f>
        <v>94.694811014618182</v>
      </c>
      <c r="U29" s="10">
        <f>VLOOKUP(C29,игроки1,23,0)</f>
        <v>83.292285589676482</v>
      </c>
      <c r="V29" s="21">
        <f>VLOOKUP(C29,игроки1,25,0)</f>
        <v>0</v>
      </c>
      <c r="W29" s="16">
        <f>COUNTIFS(M29:V29,"&gt;0")</f>
        <v>3</v>
      </c>
    </row>
    <row r="30" spans="1:23" ht="12.75" customHeight="1" x14ac:dyDescent="0.25">
      <c r="A30" s="13">
        <v>26</v>
      </c>
      <c r="B30" s="13">
        <v>10</v>
      </c>
      <c r="C30" s="94" t="s">
        <v>1051</v>
      </c>
      <c r="D30" s="94" t="s">
        <v>334</v>
      </c>
      <c r="E30" s="92">
        <f>VLOOKUP(C30,Spisok!$A$1:$AA$8695,5,0)</f>
        <v>1884.6669112842749</v>
      </c>
      <c r="F30" s="8">
        <f>VLOOKUP(C30,Spisok!$A$1:$AA$8695,2,0)</f>
        <v>0</v>
      </c>
      <c r="G30" s="8" t="str">
        <f>VLOOKUP(C30,Spisok!$A$1:$AA$8695,4,0)</f>
        <v>LAT</v>
      </c>
      <c r="H30" s="10">
        <v>172.10616219081834</v>
      </c>
      <c r="I30" s="10">
        <v>119.7539975879389</v>
      </c>
      <c r="J30" s="10">
        <v>213.61786785352848</v>
      </c>
      <c r="K30" s="10">
        <f>LARGE(M30:V30,1)+LARGE(M30:V30,2)+LARGE(M30:V30,3)+LARGE(M30:V30,4)+LARGE(M30:V30,5)+LARGE(M30:V30,6)</f>
        <v>399.95245346941567</v>
      </c>
      <c r="L30" s="5">
        <f>SUM(H30:K30)</f>
        <v>905.43048110170139</v>
      </c>
      <c r="M30" s="10">
        <f>VLOOKUP(C30,игроки1,7,0)</f>
        <v>45.261360651431573</v>
      </c>
      <c r="N30" s="10">
        <f>VLOOKUP(C30,игроки1,9,0)</f>
        <v>43.450195154268812</v>
      </c>
      <c r="O30" s="10">
        <f>VLOOKUP(C30,игроки1,11,0)</f>
        <v>73.982976795365545</v>
      </c>
      <c r="P30" s="10">
        <f>VLOOKUP(C30,Spisok!$A$1:$AL$809,13,0)</f>
        <v>0</v>
      </c>
      <c r="Q30" s="10">
        <f>VLOOKUP(C30,игроки1,15,0)</f>
        <v>0</v>
      </c>
      <c r="R30" s="10">
        <f>VLOOKUP(C30,игроки1,17,0)</f>
        <v>80.31578947368422</v>
      </c>
      <c r="S30" s="10">
        <f>VLOOKUP(C30,игроки1,19,0)</f>
        <v>0</v>
      </c>
      <c r="T30" s="10">
        <f>VLOOKUP(C30,игроки1,21,0)</f>
        <v>67.395133906916186</v>
      </c>
      <c r="U30" s="10">
        <f>VLOOKUP(C30,игроки1,23,0)</f>
        <v>58.971218616044084</v>
      </c>
      <c r="V30" s="21">
        <f>VLOOKUP(C30,игроки1,25,0)</f>
        <v>74.025974025974023</v>
      </c>
      <c r="W30" s="16">
        <f>COUNTIFS(M30:V30,"&gt;0")</f>
        <v>7</v>
      </c>
    </row>
    <row r="31" spans="1:23" ht="12.75" customHeight="1" x14ac:dyDescent="0.25">
      <c r="A31" s="13">
        <v>27</v>
      </c>
      <c r="B31" s="13">
        <v>91</v>
      </c>
      <c r="C31" s="94" t="s">
        <v>157</v>
      </c>
      <c r="D31" s="94" t="s">
        <v>304</v>
      </c>
      <c r="E31" s="92">
        <f>VLOOKUP(C31,Spisok!$A$1:$AA$8695,5,0)</f>
        <v>1917</v>
      </c>
      <c r="F31" s="8" t="str">
        <f>VLOOKUP(C31,Spisok!$A$1:$AA$8695,2,0)</f>
        <v>IM</v>
      </c>
      <c r="G31" s="8" t="str">
        <f>VLOOKUP(C31,Spisok!$A$1:$AA$8695,4,0)</f>
        <v>LAT</v>
      </c>
      <c r="H31" s="10">
        <v>396.95500593260931</v>
      </c>
      <c r="I31" s="10">
        <v>268.89648627118407</v>
      </c>
      <c r="J31" s="10">
        <v>134.51378416413911</v>
      </c>
      <c r="K31" s="10">
        <f>LARGE(M31:V31,1)+LARGE(M31:V31,2)+LARGE(M31:V31,3)+LARGE(M31:V31,4)+LARGE(M31:V31,5)+LARGE(M31:V31,6)</f>
        <v>89.016705664689553</v>
      </c>
      <c r="L31" s="5">
        <f>SUM(H31:K31)</f>
        <v>889.38198203262209</v>
      </c>
      <c r="M31" s="10">
        <f>VLOOKUP(C31,игроки1,7,0)</f>
        <v>89.016705664689553</v>
      </c>
      <c r="N31" s="10">
        <f>VLOOKUP(C31,игроки1,9,0)</f>
        <v>0</v>
      </c>
      <c r="O31" s="10">
        <f>VLOOKUP(C31,игроки1,11,0)</f>
        <v>0</v>
      </c>
      <c r="P31" s="10">
        <f>VLOOKUP(C31,Spisok!$A$1:$AL$809,13,0)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0</v>
      </c>
      <c r="T31" s="10">
        <f>VLOOKUP(C31,игроки1,21,0)</f>
        <v>0</v>
      </c>
      <c r="U31" s="10">
        <f>VLOOKUP(C31,игроки1,23,0)</f>
        <v>0</v>
      </c>
      <c r="V31" s="21">
        <f>VLOOKUP(C31,игроки1,25,0)</f>
        <v>0</v>
      </c>
      <c r="W31" s="16">
        <f>COUNTIFS(M31:V31,"&gt;0")</f>
        <v>1</v>
      </c>
    </row>
    <row r="32" spans="1:23" ht="12.75" customHeight="1" x14ac:dyDescent="0.25">
      <c r="A32" s="13">
        <v>28</v>
      </c>
      <c r="B32" s="13">
        <v>36</v>
      </c>
      <c r="C32" s="94" t="s">
        <v>1014</v>
      </c>
      <c r="D32" s="94" t="s">
        <v>902</v>
      </c>
      <c r="E32" s="92">
        <f>VLOOKUP(C32,Spisok!$A$1:$AA$8695,5,0)</f>
        <v>1990.920620577323</v>
      </c>
      <c r="F32" s="8" t="str">
        <f>VLOOKUP(C32,Spisok!$A$1:$AA$8695,2,0)</f>
        <v>IGM</v>
      </c>
      <c r="G32" s="8" t="str">
        <f>VLOOKUP(C32,Spisok!$A$1:$AA$8695,4,0)</f>
        <v>LAT</v>
      </c>
      <c r="H32" s="10">
        <v>254.72303035648821</v>
      </c>
      <c r="I32" s="10">
        <v>71.704347826086959</v>
      </c>
      <c r="J32" s="10">
        <v>291.91838786839713</v>
      </c>
      <c r="K32" s="10">
        <f>LARGE(M32:V32,1)+LARGE(M32:V32,2)+LARGE(M32:V32,3)+LARGE(M32:V32,4)+LARGE(M32:V32,5)+LARGE(M32:V32,6)</f>
        <v>233.05879930337676</v>
      </c>
      <c r="L32" s="5">
        <f>SUM(H32:K32)</f>
        <v>851.40456535434907</v>
      </c>
      <c r="M32" s="10">
        <f>VLOOKUP(C32,игроки1,7,0)</f>
        <v>83.101123595505612</v>
      </c>
      <c r="N32" s="10">
        <f>VLOOKUP(C32,игроки1,9,0)</f>
        <v>0</v>
      </c>
      <c r="O32" s="10">
        <f>VLOOKUP(C32,игроки1,11,0)</f>
        <v>76.421547118189082</v>
      </c>
      <c r="P32" s="10">
        <f>VLOOKUP(C32,Spisok!$A$1:$AL$809,13,0)</f>
        <v>0</v>
      </c>
      <c r="Q32" s="10">
        <f>VLOOKUP(C32,игроки1,15,0)</f>
        <v>0</v>
      </c>
      <c r="R32" s="10">
        <f>VLOOKUP(C32,игроки1,17,0)</f>
        <v>0</v>
      </c>
      <c r="S32" s="10">
        <f>VLOOKUP(C32,игроки1,19,0)</f>
        <v>0</v>
      </c>
      <c r="T32" s="10">
        <f>VLOOKUP(C32,игроки1,21,0)</f>
        <v>73.536128589682065</v>
      </c>
      <c r="U32" s="10">
        <f>VLOOKUP(C32,игроки1,23,0)</f>
        <v>0</v>
      </c>
      <c r="V32" s="21">
        <f>VLOOKUP(C32,игроки1,25,0)</f>
        <v>0</v>
      </c>
      <c r="W32" s="16">
        <f>COUNTIFS(M32:V32,"&gt;0")</f>
        <v>3</v>
      </c>
    </row>
    <row r="33" spans="1:23" ht="12.75" customHeight="1" x14ac:dyDescent="0.25">
      <c r="A33" s="13">
        <v>29</v>
      </c>
      <c r="B33" s="13">
        <v>59</v>
      </c>
      <c r="C33" s="94" t="s">
        <v>69</v>
      </c>
      <c r="D33" s="94" t="s">
        <v>306</v>
      </c>
      <c r="E33" s="92">
        <f>VLOOKUP(C33,Spisok!$A$1:$AA$8695,5,0)</f>
        <v>1993.7231284885418</v>
      </c>
      <c r="F33" s="8" t="str">
        <f>VLOOKUP(C33,Spisok!$A$1:$AA$8695,2,0)</f>
        <v>IM</v>
      </c>
      <c r="G33" s="8" t="str">
        <f>VLOOKUP(C33,Spisok!$A$1:$AA$8695,4,0)</f>
        <v>LAT</v>
      </c>
      <c r="H33" s="10">
        <v>386.82811474105409</v>
      </c>
      <c r="I33" s="10">
        <v>139.76570026846366</v>
      </c>
      <c r="J33" s="10">
        <v>165.33270510900718</v>
      </c>
      <c r="K33" s="10">
        <f>LARGE(M33:V33,1)+LARGE(M33:V33,2)+LARGE(M33:V33,3)+LARGE(M33:V33,4)+LARGE(M33:V33,5)+LARGE(M33:V33,6)</f>
        <v>139.99775782823565</v>
      </c>
      <c r="L33" s="5">
        <f>SUM(H33:K33)</f>
        <v>831.92427794676064</v>
      </c>
      <c r="M33" s="10">
        <f>VLOOKUP(C33,игроки1,7,0)</f>
        <v>84.496111790944624</v>
      </c>
      <c r="N33" s="10">
        <f>VLOOKUP(C33,игроки1,9,0)</f>
        <v>0</v>
      </c>
      <c r="O33" s="10">
        <f>VLOOKUP(C33,игроки1,11,0)</f>
        <v>0</v>
      </c>
      <c r="P33" s="10">
        <f>VLOOKUP(C33,Spisok!$A$1:$AL$809,13,0)</f>
        <v>0</v>
      </c>
      <c r="Q33" s="10">
        <f>VLOOKUP(C33,игроки1,15,0)</f>
        <v>0</v>
      </c>
      <c r="R33" s="10">
        <f>VLOOKUP(C33,игроки1,17,0)</f>
        <v>0</v>
      </c>
      <c r="S33" s="10">
        <f>VLOOKUP(C33,игроки1,19,0)</f>
        <v>0</v>
      </c>
      <c r="T33" s="10">
        <f>VLOOKUP(C33,игроки1,21,0)</f>
        <v>55.501646037291017</v>
      </c>
      <c r="U33" s="10">
        <f>VLOOKUP(C33,игроки1,23,0)</f>
        <v>0</v>
      </c>
      <c r="V33" s="21">
        <f>VLOOKUP(C33,игроки1,25,0)</f>
        <v>0</v>
      </c>
      <c r="W33" s="16">
        <f>COUNTIFS(M33:V33,"&gt;0")</f>
        <v>2</v>
      </c>
    </row>
    <row r="34" spans="1:23" ht="12.75" customHeight="1" x14ac:dyDescent="0.25">
      <c r="A34" s="13">
        <v>30</v>
      </c>
      <c r="B34" s="13">
        <v>19</v>
      </c>
      <c r="C34" s="94" t="s">
        <v>159</v>
      </c>
      <c r="D34" s="94" t="s">
        <v>293</v>
      </c>
      <c r="E34" s="92">
        <f>VLOOKUP(C34,Spisok!$A$1:$AA$8695,5,0)</f>
        <v>1867</v>
      </c>
      <c r="F34" s="8">
        <f>VLOOKUP(C34,Spisok!$A$1:$AA$8695,2,0)</f>
        <v>0</v>
      </c>
      <c r="G34" s="8" t="str">
        <f>VLOOKUP(C34,Spisok!$A$1:$AA$8695,4,0)</f>
        <v>LAT</v>
      </c>
      <c r="H34" s="10">
        <v>235.359804163353</v>
      </c>
      <c r="I34" s="10">
        <v>93.868981705557132</v>
      </c>
      <c r="J34" s="10">
        <v>138.69268654917738</v>
      </c>
      <c r="K34" s="10">
        <f>LARGE(M34:V34,1)+LARGE(M34:V34,2)+LARGE(M34:V34,3)+LARGE(M34:V34,4)+LARGE(M34:V34,5)+LARGE(M34:V34,6)</f>
        <v>340.25573202798421</v>
      </c>
      <c r="L34" s="5">
        <f>SUM(H34:K34)</f>
        <v>808.17720444607176</v>
      </c>
      <c r="M34" s="10">
        <f>VLOOKUP(C34,игроки1,7,0)</f>
        <v>71.42775270434845</v>
      </c>
      <c r="N34" s="10">
        <f>VLOOKUP(C34,игроки1,9,0)</f>
        <v>72.35200650083361</v>
      </c>
      <c r="O34" s="10">
        <f>VLOOKUP(C34,игроки1,11,0)</f>
        <v>0</v>
      </c>
      <c r="P34" s="10">
        <f>VLOOKUP(C34,Spisok!$A$1:$AL$809,13,0)</f>
        <v>0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100</v>
      </c>
      <c r="T34" s="10">
        <f>VLOOKUP(C34,игроки1,21,0)</f>
        <v>30.937370840538151</v>
      </c>
      <c r="U34" s="10">
        <f>VLOOKUP(C34,игроки1,23,0)</f>
        <v>65.538601982263941</v>
      </c>
      <c r="V34" s="21">
        <f>VLOOKUP(C34,игроки1,25,0)</f>
        <v>0</v>
      </c>
      <c r="W34" s="16">
        <f>COUNTIFS(M34:V34,"&gt;0")</f>
        <v>5</v>
      </c>
    </row>
    <row r="35" spans="1:23" ht="12.75" customHeight="1" x14ac:dyDescent="0.25">
      <c r="A35" s="13">
        <v>31</v>
      </c>
      <c r="B35" s="13">
        <v>17</v>
      </c>
      <c r="C35" s="94" t="s">
        <v>1050</v>
      </c>
      <c r="D35" s="94" t="s">
        <v>339</v>
      </c>
      <c r="E35" s="92">
        <f>VLOOKUP(C35,Spisok!$A$1:$AA$8695,5,0)</f>
        <v>1779.9288063009083</v>
      </c>
      <c r="F35" s="8">
        <f>VLOOKUP(C35,Spisok!$A$1:$AA$8695,2,0)</f>
        <v>0</v>
      </c>
      <c r="G35" s="8" t="str">
        <f>VLOOKUP(C35,Spisok!$A$1:$AA$8695,4,0)</f>
        <v>LAT</v>
      </c>
      <c r="H35" s="10">
        <v>120.51277614865882</v>
      </c>
      <c r="I35" s="10">
        <v>85.950945772252339</v>
      </c>
      <c r="J35" s="10">
        <v>240.82958314472049</v>
      </c>
      <c r="K35" s="10">
        <f>LARGE(M35:V35,1)+LARGE(M35:V35,2)+LARGE(M35:V35,3)+LARGE(M35:V35,4)+LARGE(M35:V35,5)+LARGE(M35:V35,6)</f>
        <v>353.92748699976755</v>
      </c>
      <c r="L35" s="5">
        <f>SUM(H35:K35)</f>
        <v>801.22079206539922</v>
      </c>
      <c r="M35" s="10">
        <f>VLOOKUP(C35,игроки1,7,0)</f>
        <v>46.993753596361692</v>
      </c>
      <c r="N35" s="10">
        <f>VLOOKUP(C35,игроки1,9,0)</f>
        <v>56.351537308221566</v>
      </c>
      <c r="O35" s="10">
        <f>VLOOKUP(C35,игроки1,11,0)</f>
        <v>60.185200523464815</v>
      </c>
      <c r="P35" s="10">
        <f>VLOOKUP(C35,Spisok!$A$1:$AL$809,13,0)</f>
        <v>0</v>
      </c>
      <c r="Q35" s="10">
        <f>VLOOKUP(C35,игроки1,15,0)</f>
        <v>56.246221366353922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77.552981369775267</v>
      </c>
      <c r="U35" s="10">
        <f>VLOOKUP(C35,игроки1,23,0)</f>
        <v>56.597792835590269</v>
      </c>
      <c r="V35" s="21">
        <f>VLOOKUP(C35,игроки1,25,0)</f>
        <v>26.736842105263158</v>
      </c>
      <c r="W35" s="16">
        <f>COUNTIFS(M35:V35,"&gt;0")</f>
        <v>7</v>
      </c>
    </row>
    <row r="36" spans="1:23" ht="12.75" customHeight="1" x14ac:dyDescent="0.25">
      <c r="A36" s="13">
        <v>32</v>
      </c>
      <c r="B36" s="13">
        <v>102</v>
      </c>
      <c r="C36" s="94" t="s">
        <v>129</v>
      </c>
      <c r="D36" s="94" t="s">
        <v>258</v>
      </c>
      <c r="E36" s="92">
        <f>VLOOKUP(C36,Spisok!$A$1:$AA$8695,5,0)</f>
        <v>1872.2666698143714</v>
      </c>
      <c r="F36" s="8" t="str">
        <f>VLOOKUP(C36,Spisok!$A$1:$AA$8695,2,0)</f>
        <v>IM</v>
      </c>
      <c r="G36" s="8" t="str">
        <f>VLOOKUP(C36,Spisok!$A$1:$AA$8695,4,0)</f>
        <v>LAT</v>
      </c>
      <c r="H36" s="10">
        <v>311.95651263033096</v>
      </c>
      <c r="I36" s="10">
        <v>171.27724814653345</v>
      </c>
      <c r="J36" s="10">
        <v>213.03486353442142</v>
      </c>
      <c r="K36" s="10">
        <f>LARGE(M36:V36,1)+LARGE(M36:V36,2)+LARGE(M36:V36,3)+LARGE(M36:V36,4)+LARGE(M36:V36,5)+LARGE(M36:V36,6)</f>
        <v>81.799882715031032</v>
      </c>
      <c r="L36" s="5">
        <f>SUM(H36:K36)</f>
        <v>778.06850702631687</v>
      </c>
      <c r="M36" s="10">
        <f>VLOOKUP(C36,игроки1,7,0)</f>
        <v>46.411161448210834</v>
      </c>
      <c r="N36" s="10">
        <f>VLOOKUP(C36,игроки1,9,0)</f>
        <v>0</v>
      </c>
      <c r="O36" s="10">
        <f>VLOOKUP(C36,игроки1,11,0)</f>
        <v>0</v>
      </c>
      <c r="P36" s="10">
        <f>VLOOKUP(C36,Spisok!$A$1:$AL$809,13,0)</f>
        <v>0</v>
      </c>
      <c r="Q36" s="10">
        <f>VLOOKUP(C36,игроки1,15,0)</f>
        <v>0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35.388721266820198</v>
      </c>
      <c r="U36" s="10">
        <f>VLOOKUP(C36,игроки1,23,0)</f>
        <v>0</v>
      </c>
      <c r="V36" s="21">
        <f>VLOOKUP(C36,игроки1,25,0)</f>
        <v>0</v>
      </c>
      <c r="W36" s="16">
        <f>COUNTIFS(M36:V36,"&gt;0")</f>
        <v>2</v>
      </c>
    </row>
    <row r="37" spans="1:23" ht="12.75" customHeight="1" x14ac:dyDescent="0.25">
      <c r="A37" s="13">
        <v>33</v>
      </c>
      <c r="B37" s="13">
        <v>72</v>
      </c>
      <c r="C37" s="94" t="s">
        <v>51</v>
      </c>
      <c r="D37" s="94" t="s">
        <v>362</v>
      </c>
      <c r="E37" s="92">
        <f>VLOOKUP(C37,Spisok!$A$1:$AA$8695,5,0)</f>
        <v>1602</v>
      </c>
      <c r="F37" s="8">
        <f>VLOOKUP(C37,Spisok!$A$1:$AA$8695,2,0)</f>
        <v>0</v>
      </c>
      <c r="G37" s="8" t="str">
        <f>VLOOKUP(C37,Spisok!$A$1:$AA$8695,4,0)</f>
        <v>EST</v>
      </c>
      <c r="H37" s="10">
        <v>263.86696714451841</v>
      </c>
      <c r="I37" s="10">
        <v>211.7695815927926</v>
      </c>
      <c r="J37" s="10">
        <v>170.85215459038923</v>
      </c>
      <c r="K37" s="10">
        <f>LARGE(M37:V37,1)+LARGE(M37:V37,2)+LARGE(M37:V37,3)+LARGE(M37:V37,4)+LARGE(M37:V37,5)+LARGE(M37:V37,6)</f>
        <v>119.11673621645738</v>
      </c>
      <c r="L37" s="5">
        <f>SUM(H37:K37)</f>
        <v>765.60543954415766</v>
      </c>
      <c r="M37" s="10">
        <f>VLOOKUP(C37,игроки1,7,0)</f>
        <v>0</v>
      </c>
      <c r="N37" s="10">
        <f>VLOOKUP(C37,игроки1,9,0)</f>
        <v>34.266081631830595</v>
      </c>
      <c r="O37" s="10">
        <f>VLOOKUP(C37,игроки1,11,0)</f>
        <v>31.765314034634276</v>
      </c>
      <c r="P37" s="10">
        <f>VLOOKUP(C37,Spisok!$A$1:$AL$809,13,0)</f>
        <v>0</v>
      </c>
      <c r="Q37" s="10">
        <f>VLOOKUP(C37,игроки1,15,0)</f>
        <v>0</v>
      </c>
      <c r="R37" s="10">
        <f>VLOOKUP(C37,игроки1,17,0)</f>
        <v>0</v>
      </c>
      <c r="S37" s="10">
        <f>VLOOKUP(C37,игроки1,19,0)</f>
        <v>43.101371696219474</v>
      </c>
      <c r="T37" s="10">
        <f>VLOOKUP(C37,игроки1,21,0)</f>
        <v>0</v>
      </c>
      <c r="U37" s="10">
        <f>VLOOKUP(C37,игроки1,23,0)</f>
        <v>9.9839688537730442</v>
      </c>
      <c r="V37" s="21">
        <f>VLOOKUP(C37,игроки1,25,0)</f>
        <v>0</v>
      </c>
      <c r="W37" s="16">
        <f>COUNTIFS(M37:V37,"&gt;0")</f>
        <v>4</v>
      </c>
    </row>
    <row r="38" spans="1:23" ht="12.75" customHeight="1" x14ac:dyDescent="0.25">
      <c r="A38" s="13">
        <v>34</v>
      </c>
      <c r="B38" s="13">
        <v>40</v>
      </c>
      <c r="C38" s="94" t="s">
        <v>98</v>
      </c>
      <c r="D38" s="94" t="s">
        <v>262</v>
      </c>
      <c r="E38" s="92">
        <f>VLOOKUP(C38,Spisok!$A$1:$AA$8695,5,0)</f>
        <v>1787</v>
      </c>
      <c r="F38" s="8">
        <f>VLOOKUP(C38,Spisok!$A$1:$AA$8695,2,0)</f>
        <v>0</v>
      </c>
      <c r="G38" s="8" t="str">
        <f>VLOOKUP(C38,Spisok!$A$1:$AA$8695,4,0)</f>
        <v>LAT</v>
      </c>
      <c r="H38" s="10">
        <v>212.88404097729332</v>
      </c>
      <c r="I38" s="10">
        <v>111.72808064287892</v>
      </c>
      <c r="J38" s="10">
        <v>219.08598827480807</v>
      </c>
      <c r="K38" s="10">
        <f>LARGE(M38:V38,1)+LARGE(M38:V38,2)+LARGE(M38:V38,3)+LARGE(M38:V38,4)+LARGE(M38:V38,5)+LARGE(M38:V38,6)</f>
        <v>218.96075283653957</v>
      </c>
      <c r="L38" s="5">
        <f>SUM(H38:K38)</f>
        <v>762.65886273151989</v>
      </c>
      <c r="M38" s="10">
        <f>VLOOKUP(C38,игроки1,7,0)</f>
        <v>51.869675804432958</v>
      </c>
      <c r="N38" s="10">
        <f>VLOOKUP(C38,игроки1,9,0)</f>
        <v>84.974090395189464</v>
      </c>
      <c r="O38" s="10">
        <f>VLOOKUP(C38,игроки1,11,0)</f>
        <v>0</v>
      </c>
      <c r="P38" s="10">
        <f>VLOOKUP(C38,Spisok!$A$1:$AL$809,13,0)</f>
        <v>0</v>
      </c>
      <c r="Q38" s="10">
        <f>VLOOKUP(C38,игроки1,15,0)</f>
        <v>0</v>
      </c>
      <c r="R38" s="10">
        <f>VLOOKUP(C38,игроки1,17,0)</f>
        <v>0</v>
      </c>
      <c r="S38" s="10">
        <f>VLOOKUP(C38,игроки1,19,0)</f>
        <v>0</v>
      </c>
      <c r="T38" s="10">
        <f>VLOOKUP(C38,игроки1,21,0)</f>
        <v>44.95796412578197</v>
      </c>
      <c r="U38" s="10">
        <f>VLOOKUP(C38,игроки1,23,0)</f>
        <v>37.159022511135184</v>
      </c>
      <c r="V38" s="21">
        <f>VLOOKUP(C38,игроки1,25,0)</f>
        <v>0</v>
      </c>
      <c r="W38" s="16">
        <f>COUNTIFS(M38:V38,"&gt;0")</f>
        <v>4</v>
      </c>
    </row>
    <row r="39" spans="1:23" ht="12.75" customHeight="1" x14ac:dyDescent="0.25">
      <c r="A39" s="13">
        <v>35</v>
      </c>
      <c r="B39" s="13">
        <v>23</v>
      </c>
      <c r="C39" s="94" t="s">
        <v>24</v>
      </c>
      <c r="D39" s="94" t="s">
        <v>266</v>
      </c>
      <c r="E39" s="92">
        <f>VLOOKUP(C39,Spisok!$A$1:$AA$8695,5,0)</f>
        <v>1618.0451858794941</v>
      </c>
      <c r="F39" s="8" t="str">
        <f>VLOOKUP(C39,Spisok!$A$1:$AA$8695,2,0)</f>
        <v>IM</v>
      </c>
      <c r="G39" s="8" t="str">
        <f>VLOOKUP(C39,Spisok!$A$1:$AA$8695,4,0)</f>
        <v>EST</v>
      </c>
      <c r="H39" s="10">
        <v>80.651061616273907</v>
      </c>
      <c r="I39" s="10">
        <v>272.52235948090384</v>
      </c>
      <c r="J39" s="10">
        <v>98.038474206249916</v>
      </c>
      <c r="K39" s="10">
        <f>LARGE(M39:V39,1)+LARGE(M39:V39,2)+LARGE(M39:V39,3)+LARGE(M39:V39,4)+LARGE(M39:V39,5)+LARGE(M39:V39,6)</f>
        <v>305.74291337937939</v>
      </c>
      <c r="L39" s="5">
        <f>SUM(H39:K39)</f>
        <v>756.95480868280708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79.02799933989769</v>
      </c>
      <c r="P39" s="10">
        <f>VLOOKUP(C39,Spisok!$A$1:$AL$809,13,0)</f>
        <v>74.338109315396778</v>
      </c>
      <c r="Q39" s="10">
        <f>VLOOKUP(C39,игроки1,15,0)</f>
        <v>0</v>
      </c>
      <c r="R39" s="10">
        <f>VLOOKUP(C39,игроки1,17,0)</f>
        <v>29.644895370957517</v>
      </c>
      <c r="S39" s="10">
        <f>VLOOKUP(C39,игроки1,19,0)</f>
        <v>65.513937282229961</v>
      </c>
      <c r="T39" s="10">
        <f>VLOOKUP(C39,игроки1,21,0)</f>
        <v>13.87610267269001</v>
      </c>
      <c r="U39" s="10">
        <f>VLOOKUP(C39,игроки1,23,0)</f>
        <v>43.341869398207422</v>
      </c>
      <c r="V39" s="21">
        <f>VLOOKUP(C39,игроки1,25,0)</f>
        <v>9.528604118993135</v>
      </c>
      <c r="W39" s="16">
        <f>COUNTIFS(M39:V39,"&gt;0")</f>
        <v>7</v>
      </c>
    </row>
    <row r="40" spans="1:23" ht="12.75" customHeight="1" x14ac:dyDescent="0.25">
      <c r="A40" s="13">
        <v>36</v>
      </c>
      <c r="B40" s="13">
        <v>5</v>
      </c>
      <c r="C40" s="94" t="s">
        <v>810</v>
      </c>
      <c r="D40" s="94" t="s">
        <v>852</v>
      </c>
      <c r="E40" s="92">
        <f>VLOOKUP(C40,Spisok!$A$1:$AA$8695,5,0)</f>
        <v>1862.1030225017803</v>
      </c>
      <c r="F40" s="8">
        <f>VLOOKUP(C40,Spisok!$A$1:$AA$8695,2,0)</f>
        <v>0</v>
      </c>
      <c r="G40" s="8" t="str">
        <f>VLOOKUP(C40,Spisok!$A$1:$AA$8695,4,0)</f>
        <v>LAT</v>
      </c>
      <c r="H40" s="10"/>
      <c r="I40" s="10">
        <v>84.9781404367329</v>
      </c>
      <c r="J40" s="10">
        <v>219.57003690818584</v>
      </c>
      <c r="K40" s="10">
        <f>LARGE(M40:V40,1)+LARGE(M40:V40,2)+LARGE(M40:V40,3)+LARGE(M40:V40,4)+LARGE(M40:V40,5)+LARGE(M40:V40,6)</f>
        <v>434.36165173047408</v>
      </c>
      <c r="L40" s="5">
        <f>SUM(H40:K40)</f>
        <v>738.90982907539274</v>
      </c>
      <c r="M40" s="10">
        <f>VLOOKUP(C40,игроки1,7,0)</f>
        <v>70.437391001046393</v>
      </c>
      <c r="N40" s="10">
        <f>VLOOKUP(C40,игроки1,9,0)</f>
        <v>74.183927617697918</v>
      </c>
      <c r="O40" s="10">
        <f>VLOOKUP(C40,игроки1,11,0)</f>
        <v>51.076640730079319</v>
      </c>
      <c r="P40" s="10">
        <f>VLOOKUP(C40,Spisok!$A$1:$AL$809,13,0)</f>
        <v>63.49106742652237</v>
      </c>
      <c r="Q40" s="10">
        <f>VLOOKUP(C40,игроки1,15,0)</f>
        <v>0</v>
      </c>
      <c r="R40" s="10">
        <f>VLOOKUP(C40,игроки1,17,0)</f>
        <v>26.68362717137672</v>
      </c>
      <c r="S40" s="10">
        <f>VLOOKUP(C40,игроки1,19,0)</f>
        <v>0</v>
      </c>
      <c r="T40" s="10">
        <f>VLOOKUP(C40,игроки1,21,0)</f>
        <v>50.818731954277588</v>
      </c>
      <c r="U40" s="10">
        <f>VLOOKUP(C40,игроки1,23,0)</f>
        <v>75.172624955128072</v>
      </c>
      <c r="V40" s="21">
        <f>VLOOKUP(C40,игроки1,25,0)</f>
        <v>100</v>
      </c>
      <c r="W40" s="16">
        <f>COUNTIFS(M40:V40,"&gt;0")</f>
        <v>8</v>
      </c>
    </row>
    <row r="41" spans="1:23" ht="12.75" customHeight="1" x14ac:dyDescent="0.25">
      <c r="A41" s="13">
        <v>37</v>
      </c>
      <c r="B41" s="13"/>
      <c r="C41" s="94" t="s">
        <v>136</v>
      </c>
      <c r="D41" s="94" t="s">
        <v>294</v>
      </c>
      <c r="E41" s="92">
        <f>VLOOKUP(C41,Spisok!$A$1:$AA$8695,5,0)</f>
        <v>1747.4315419608997</v>
      </c>
      <c r="F41" s="8">
        <f>VLOOKUP(C41,Spisok!$A$1:$AA$8695,2,0)</f>
        <v>0</v>
      </c>
      <c r="G41" s="8" t="str">
        <f>VLOOKUP(C41,Spisok!$A$1:$AA$8695,4,0)</f>
        <v>EST</v>
      </c>
      <c r="H41" s="10">
        <v>171.22576125929004</v>
      </c>
      <c r="I41" s="10">
        <v>345.81264946674912</v>
      </c>
      <c r="J41" s="10">
        <v>190.77775281812225</v>
      </c>
      <c r="K41" s="10">
        <f>LARGE(M41:V41,1)+LARGE(M41:V41,2)+LARGE(M41:V41,3)+LARGE(M41:V41,4)+LARGE(M41:V41,5)+LARGE(M41:V41,6)</f>
        <v>0</v>
      </c>
      <c r="L41" s="5">
        <f>SUM(H41:K41)</f>
        <v>707.81616354416144</v>
      </c>
      <c r="M41" s="10">
        <f>VLOOKUP(C41,игроки1,7,0)</f>
        <v>0</v>
      </c>
      <c r="N41" s="10">
        <f>VLOOKUP(C41,игроки1,9,0)</f>
        <v>0</v>
      </c>
      <c r="O41" s="10">
        <f>VLOOKUP(C41,игроки1,11,0)</f>
        <v>0</v>
      </c>
      <c r="P41" s="10">
        <f>VLOOKUP(C41,Spisok!$A$1:$AL$809,13,0)</f>
        <v>0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10">
        <f>VLOOKUP(C41,игроки1,23,0)</f>
        <v>0</v>
      </c>
      <c r="V41" s="21">
        <f>VLOOKUP(C41,игроки1,25,0)</f>
        <v>0</v>
      </c>
      <c r="W41" s="16">
        <f>COUNTIFS(M41:V41,"&gt;0")</f>
        <v>0</v>
      </c>
    </row>
    <row r="42" spans="1:23" ht="12.75" customHeight="1" x14ac:dyDescent="0.25">
      <c r="A42" s="13">
        <v>38</v>
      </c>
      <c r="B42" s="13">
        <v>58</v>
      </c>
      <c r="C42" s="94" t="s">
        <v>737</v>
      </c>
      <c r="D42" s="94" t="s">
        <v>904</v>
      </c>
      <c r="E42" s="92">
        <f>VLOOKUP(C42,Spisok!$A$1:$AA$8695,5,0)</f>
        <v>1575.4541607907024</v>
      </c>
      <c r="F42" s="8">
        <f>VLOOKUP(C42,Spisok!$A$1:$AA$8695,2,0)</f>
        <v>0</v>
      </c>
      <c r="G42" s="8" t="str">
        <f>VLOOKUP(C42,Spisok!$A$1:$AA$8695,4,0)</f>
        <v>LAT</v>
      </c>
      <c r="H42" s="10">
        <v>49.128856624319411</v>
      </c>
      <c r="I42" s="10">
        <v>282.53694420541217</v>
      </c>
      <c r="J42" s="10">
        <v>195.17077206296739</v>
      </c>
      <c r="K42" s="10">
        <f>LARGE(M42:V42,1)+LARGE(M42:V42,2)+LARGE(M42:V42,3)+LARGE(M42:V42,4)+LARGE(M42:V42,5)+LARGE(M42:V42,6)</f>
        <v>142.00364696708635</v>
      </c>
      <c r="L42" s="5">
        <f>SUM(H42:K42)</f>
        <v>668.84021985978529</v>
      </c>
      <c r="M42" s="10">
        <f>VLOOKUP(C42,игроки1,7,0)</f>
        <v>6.8750843416850342</v>
      </c>
      <c r="N42" s="10">
        <f>VLOOKUP(C42,игроки1,9,0)</f>
        <v>51.715749764548654</v>
      </c>
      <c r="O42" s="10">
        <f>VLOOKUP(C42,игроки1,11,0)</f>
        <v>48.362301139319023</v>
      </c>
      <c r="P42" s="10">
        <f>VLOOKUP(C42,Spisok!$A$1:$AL$809,13,0)</f>
        <v>26.356253429691499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0</v>
      </c>
      <c r="T42" s="10">
        <f>VLOOKUP(C42,игроки1,21,0)</f>
        <v>8.6942582918421429</v>
      </c>
      <c r="U42" s="10">
        <f>VLOOKUP(C42,игроки1,23,0)</f>
        <v>0</v>
      </c>
      <c r="V42" s="21">
        <f>VLOOKUP(C42,игроки1,25,0)</f>
        <v>0</v>
      </c>
      <c r="W42" s="16">
        <f>COUNTIFS(M42:V42,"&gt;0")</f>
        <v>5</v>
      </c>
    </row>
    <row r="43" spans="1:23" ht="12.75" customHeight="1" x14ac:dyDescent="0.25">
      <c r="A43" s="13">
        <v>39</v>
      </c>
      <c r="B43" s="13">
        <v>31</v>
      </c>
      <c r="C43" s="94" t="s">
        <v>1046</v>
      </c>
      <c r="D43" s="94" t="s">
        <v>785</v>
      </c>
      <c r="E43" s="92">
        <f>VLOOKUP(C43,Spisok!$A$1:$AA$8695,5,0)</f>
        <v>1717</v>
      </c>
      <c r="F43" s="8">
        <f>VLOOKUP(C43,Spisok!$A$1:$AA$8695,2,0)</f>
        <v>0</v>
      </c>
      <c r="G43" s="8" t="str">
        <f>VLOOKUP(C43,Spisok!$A$1:$AA$8695,4,0)</f>
        <v>LAT</v>
      </c>
      <c r="H43" s="10">
        <v>71.682040151926202</v>
      </c>
      <c r="I43" s="10">
        <v>152.18984789555685</v>
      </c>
      <c r="J43" s="10">
        <v>182.03799351372845</v>
      </c>
      <c r="K43" s="10">
        <f>LARGE(M43:V43,1)+LARGE(M43:V43,2)+LARGE(M43:V43,3)+LARGE(M43:V43,4)+LARGE(M43:V43,5)+LARGE(M43:V43,6)</f>
        <v>258.71259998927025</v>
      </c>
      <c r="L43" s="5">
        <f>SUM(H43:K43)</f>
        <v>664.62248155048178</v>
      </c>
      <c r="M43" s="10">
        <f>VLOOKUP(C43,игроки1,7,0)</f>
        <v>56.532143373387242</v>
      </c>
      <c r="N43" s="10">
        <f>VLOOKUP(C43,игроки1,9,0)</f>
        <v>37.829203539138625</v>
      </c>
      <c r="O43" s="10">
        <f>VLOOKUP(C43,игроки1,11,0)</f>
        <v>43.262936524392053</v>
      </c>
      <c r="P43" s="10">
        <f>VLOOKUP(C43,Spisok!$A$1:$AL$809,13,0)</f>
        <v>0</v>
      </c>
      <c r="Q43" s="10">
        <f>VLOOKUP(C43,игроки1,15,0)</f>
        <v>66.387755709734094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3.573800279237954</v>
      </c>
      <c r="U43" s="10">
        <f>VLOOKUP(C43,игроки1,23,0)</f>
        <v>51.126760563380273</v>
      </c>
      <c r="V43" s="21">
        <f>VLOOKUP(C43,игроки1,25,0)</f>
        <v>0</v>
      </c>
      <c r="W43" s="16">
        <f>COUNTIFS(M43:V43,"&gt;0")</f>
        <v>6</v>
      </c>
    </row>
    <row r="44" spans="1:23" ht="12.75" customHeight="1" x14ac:dyDescent="0.25">
      <c r="A44" s="13">
        <v>40</v>
      </c>
      <c r="B44" s="13">
        <v>50</v>
      </c>
      <c r="C44" s="94" t="s">
        <v>1015</v>
      </c>
      <c r="D44" s="94" t="s">
        <v>539</v>
      </c>
      <c r="E44" s="92">
        <f>VLOOKUP(C44,Spisok!$A$1:$AA$8695,5,0)</f>
        <v>2122.9511329971751</v>
      </c>
      <c r="F44" s="8" t="str">
        <f>VLOOKUP(C44,Spisok!$A$1:$AA$8695,2,0)</f>
        <v>IGM</v>
      </c>
      <c r="G44" s="8" t="str">
        <f>VLOOKUP(C44,Spisok!$A$1:$AA$8695,4,0)</f>
        <v>LAT</v>
      </c>
      <c r="H44" s="10">
        <v>236.6999924507968</v>
      </c>
      <c r="I44" s="10">
        <v>92.97914761759624</v>
      </c>
      <c r="J44" s="10">
        <v>167.08977650929742</v>
      </c>
      <c r="K44" s="10">
        <f>LARGE(M44:V44,1)+LARGE(M44:V44,2)+LARGE(M44:V44,3)+LARGE(M44:V44,4)+LARGE(M44:V44,5)+LARGE(M44:V44,6)</f>
        <v>167.63457820873765</v>
      </c>
      <c r="L44" s="5">
        <f>SUM(H44:K44)</f>
        <v>664.40349478642815</v>
      </c>
      <c r="M44" s="10">
        <f>VLOOKUP(C44,игроки1,7,0)</f>
        <v>74.564514122184889</v>
      </c>
      <c r="N44" s="10">
        <f>VLOOKUP(C44,игроки1,9,0)</f>
        <v>0</v>
      </c>
      <c r="O44" s="10">
        <f>VLOOKUP(C44,игроки1,11,0)</f>
        <v>0</v>
      </c>
      <c r="P44" s="10">
        <f>VLOOKUP(C44,Spisok!$A$1:$AL$809,13,0)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93.070064086552776</v>
      </c>
      <c r="U44" s="10">
        <f>VLOOKUP(C44,игроки1,23,0)</f>
        <v>0</v>
      </c>
      <c r="V44" s="21">
        <f>VLOOKUP(C44,игроки1,25,0)</f>
        <v>0</v>
      </c>
      <c r="W44" s="16">
        <f>COUNTIFS(M44:V44,"&gt;0")</f>
        <v>2</v>
      </c>
    </row>
    <row r="45" spans="1:23" ht="12.75" customHeight="1" x14ac:dyDescent="0.25">
      <c r="A45" s="13">
        <v>41</v>
      </c>
      <c r="B45" s="13">
        <v>29</v>
      </c>
      <c r="C45" s="94" t="s">
        <v>14</v>
      </c>
      <c r="D45" s="94" t="s">
        <v>314</v>
      </c>
      <c r="E45" s="92">
        <f>VLOOKUP(C45,Spisok!$A$1:$AA$8695,5,0)</f>
        <v>1796</v>
      </c>
      <c r="F45" s="8">
        <f>VLOOKUP(C45,Spisok!$A$1:$AA$8695,2,0)</f>
        <v>0</v>
      </c>
      <c r="G45" s="8" t="str">
        <f>VLOOKUP(C45,Spisok!$A$1:$AA$8695,4,0)</f>
        <v>EST</v>
      </c>
      <c r="H45" s="10">
        <v>16.355090268133747</v>
      </c>
      <c r="I45" s="10">
        <v>96.742275265524825</v>
      </c>
      <c r="J45" s="10">
        <v>271.92030777251546</v>
      </c>
      <c r="K45" s="10">
        <f>LARGE(M45:V45,1)+LARGE(M45:V45,2)+LARGE(M45:V45,3)+LARGE(M45:V45,4)+LARGE(M45:V45,5)+LARGE(M45:V45,6)</f>
        <v>266.25612797646846</v>
      </c>
      <c r="L45" s="5">
        <f>SUM(H45:K45)</f>
        <v>651.27380128264258</v>
      </c>
      <c r="M45" s="10">
        <f>VLOOKUP(C45,игроки1,7,0)</f>
        <v>0</v>
      </c>
      <c r="N45" s="10">
        <f>VLOOKUP(C45,игроки1,9,0)</f>
        <v>49.541857181715727</v>
      </c>
      <c r="O45" s="10">
        <f>VLOOKUP(C45,игроки1,11,0)</f>
        <v>0</v>
      </c>
      <c r="P45" s="10">
        <f>VLOOKUP(C45,Spisok!$A$1:$AL$809,13,0)</f>
        <v>0</v>
      </c>
      <c r="Q45" s="10">
        <f>VLOOKUP(C45,игроки1,15,0)</f>
        <v>0</v>
      </c>
      <c r="R45" s="10">
        <f>VLOOKUP(C45,игроки1,17,0)</f>
        <v>45.753588516746419</v>
      </c>
      <c r="S45" s="10">
        <f>VLOOKUP(C45,игроки1,19,0)</f>
        <v>68.486352357320101</v>
      </c>
      <c r="T45" s="10">
        <f>VLOOKUP(C45,игроки1,21,0)</f>
        <v>40.996870206145736</v>
      </c>
      <c r="U45" s="10">
        <f>VLOOKUP(C45,игроки1,23,0)</f>
        <v>61.477459714540458</v>
      </c>
      <c r="V45" s="21">
        <f>VLOOKUP(C45,игроки1,25,0)</f>
        <v>0</v>
      </c>
      <c r="W45" s="16">
        <f>COUNTIFS(M45:V45,"&gt;0")</f>
        <v>5</v>
      </c>
    </row>
    <row r="46" spans="1:23" ht="12.75" customHeight="1" x14ac:dyDescent="0.25">
      <c r="A46" s="13">
        <v>42</v>
      </c>
      <c r="B46" s="13">
        <v>44</v>
      </c>
      <c r="C46" s="94" t="s">
        <v>131</v>
      </c>
      <c r="D46" s="94" t="s">
        <v>263</v>
      </c>
      <c r="E46" s="92">
        <f>VLOOKUP(C46,Spisok!$A$1:$AA$8695,5,0)</f>
        <v>1934.0029191116423</v>
      </c>
      <c r="F46" s="8">
        <f>VLOOKUP(C46,Spisok!$A$1:$AA$8695,2,0)</f>
        <v>0</v>
      </c>
      <c r="G46" s="8" t="str">
        <f>VLOOKUP(C46,Spisok!$A$1:$AA$8695,4,0)</f>
        <v>LAT</v>
      </c>
      <c r="H46" s="10">
        <v>232.14222924162343</v>
      </c>
      <c r="I46" s="10">
        <v>118.99048476118492</v>
      </c>
      <c r="J46" s="10">
        <v>96.091283981821348</v>
      </c>
      <c r="K46" s="10">
        <f>LARGE(M46:V46,1)+LARGE(M46:V46,2)+LARGE(M46:V46,3)+LARGE(M46:V46,4)+LARGE(M46:V46,5)+LARGE(M46:V46,6)</f>
        <v>200.05358990519949</v>
      </c>
      <c r="L46" s="5">
        <f>SUM(H46:K46)</f>
        <v>647.27758788982919</v>
      </c>
      <c r="M46" s="10">
        <f>VLOOKUP(C46,игроки1,7,0)</f>
        <v>0</v>
      </c>
      <c r="N46" s="10">
        <f>VLOOKUP(C46,игроки1,9,0)</f>
        <v>58.846830733224337</v>
      </c>
      <c r="O46" s="10">
        <f>VLOOKUP(C46,игроки1,11,0)</f>
        <v>69.528517766935806</v>
      </c>
      <c r="P46" s="10">
        <f>VLOOKUP(C46,Spisok!$A$1:$AL$809,13,0)</f>
        <v>0</v>
      </c>
      <c r="Q46" s="10">
        <f>VLOOKUP(C46,игроки1,15,0)</f>
        <v>0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71.678241405039316</v>
      </c>
      <c r="U46" s="10">
        <f>VLOOKUP(C46,игроки1,23,0)</f>
        <v>0</v>
      </c>
      <c r="V46" s="21">
        <f>VLOOKUP(C46,игроки1,25,0)</f>
        <v>0</v>
      </c>
      <c r="W46" s="16">
        <f>COUNTIFS(M46:V46,"&gt;0")</f>
        <v>3</v>
      </c>
    </row>
    <row r="47" spans="1:23" ht="12.75" customHeight="1" x14ac:dyDescent="0.25">
      <c r="A47" s="13">
        <v>43</v>
      </c>
      <c r="B47" s="13">
        <v>27</v>
      </c>
      <c r="C47" s="94" t="s">
        <v>755</v>
      </c>
      <c r="D47" s="94" t="s">
        <v>783</v>
      </c>
      <c r="E47" s="92">
        <f>VLOOKUP(C47,Spisok!$A$1:$AA$8695,5,0)</f>
        <v>1660</v>
      </c>
      <c r="F47" s="8">
        <f>VLOOKUP(C47,Spisok!$A$1:$AA$8695,2,0)</f>
        <v>0</v>
      </c>
      <c r="G47" s="8" t="str">
        <f>VLOOKUP(C47,Spisok!$A$1:$AA$8695,4,0)</f>
        <v>FIN</v>
      </c>
      <c r="H47" s="10"/>
      <c r="I47" s="10">
        <v>143.88800054035573</v>
      </c>
      <c r="J47" s="10">
        <v>221.18017574906102</v>
      </c>
      <c r="K47" s="10">
        <f>LARGE(M47:V47,1)+LARGE(M47:V47,2)+LARGE(M47:V47,3)+LARGE(M47:V47,4)+LARGE(M47:V47,5)+LARGE(M47:V47,6)</f>
        <v>281.60895626724147</v>
      </c>
      <c r="L47" s="5">
        <f>SUM(H47:K47)</f>
        <v>646.67713255665831</v>
      </c>
      <c r="M47" s="10">
        <f>VLOOKUP(C47,игроки1,7,0)</f>
        <v>13.52345711642659</v>
      </c>
      <c r="N47" s="10">
        <f>VLOOKUP(C47,игроки1,9,0)</f>
        <v>31.667663641892695</v>
      </c>
      <c r="O47" s="10">
        <f>VLOOKUP(C47,игроки1,11,0)</f>
        <v>52.484510099065361</v>
      </c>
      <c r="P47" s="10">
        <f>VLOOKUP(C47,Spisok!$A$1:$AL$809,13,0)</f>
        <v>68.544437116101591</v>
      </c>
      <c r="Q47" s="10">
        <f>VLOOKUP(C47,игроки1,15,0)</f>
        <v>0</v>
      </c>
      <c r="R47" s="10">
        <f>VLOOKUP(C47,игроки1,17,0)</f>
        <v>67.319461444308445</v>
      </c>
      <c r="S47" s="10">
        <f>VLOOKUP(C47,игроки1,19,0)</f>
        <v>26.125356125356127</v>
      </c>
      <c r="T47" s="10">
        <f>VLOOKUP(C47,игроки1,21,0)</f>
        <v>15.889883881754258</v>
      </c>
      <c r="U47" s="10">
        <f>VLOOKUP(C47,игроки1,23,0)</f>
        <v>35.467527840517221</v>
      </c>
      <c r="V47" s="21">
        <f>VLOOKUP(C47,игроки1,25,0)</f>
        <v>0</v>
      </c>
      <c r="W47" s="16">
        <f>COUNTIFS(M47:V47,"&gt;0")</f>
        <v>8</v>
      </c>
    </row>
    <row r="48" spans="1:23" ht="12.75" customHeight="1" x14ac:dyDescent="0.25">
      <c r="A48" s="13">
        <v>44</v>
      </c>
      <c r="B48" s="13">
        <v>34</v>
      </c>
      <c r="C48" s="94" t="s">
        <v>472</v>
      </c>
      <c r="D48" s="94" t="s">
        <v>903</v>
      </c>
      <c r="E48" s="92">
        <f>VLOOKUP(C48,Spisok!$A$1:$AA$8695,5,0)</f>
        <v>1966</v>
      </c>
      <c r="F48" s="8">
        <f>VLOOKUP(C48,Spisok!$A$1:$AA$8695,2,0)</f>
        <v>0</v>
      </c>
      <c r="G48" s="8" t="str">
        <f>VLOOKUP(C48,Spisok!$A$1:$AA$8695,4,0)</f>
        <v>LAT</v>
      </c>
      <c r="H48" s="6">
        <v>68.110890162592113</v>
      </c>
      <c r="I48" s="10">
        <v>147.40307699300064</v>
      </c>
      <c r="J48" s="32">
        <v>167.94344824281256</v>
      </c>
      <c r="K48" s="10">
        <f>LARGE(M48:V48,1)+LARGE(M48:V48,2)+LARGE(M48:V48,3)+LARGE(M48:V48,4)+LARGE(M48:V48,5)+LARGE(M48:V48,6)</f>
        <v>244.83133154091016</v>
      </c>
      <c r="L48" s="5">
        <f>SUM(H48:K48)</f>
        <v>628.2887469393155</v>
      </c>
      <c r="M48" s="10">
        <f>VLOOKUP(C48,игроки1,7,0)</f>
        <v>97.950181629475878</v>
      </c>
      <c r="N48" s="10">
        <f>VLOOKUP(C48,игроки1,9,0)</f>
        <v>65.788533607550363</v>
      </c>
      <c r="O48" s="10">
        <f>VLOOKUP(C48,игроки1,11,0)</f>
        <v>0</v>
      </c>
      <c r="P48" s="10">
        <f>VLOOKUP(C48,Spisok!$A$1:$AL$809,13,0)</f>
        <v>0</v>
      </c>
      <c r="Q48" s="10">
        <f>VLOOKUP(C48,игроки1,15,0)</f>
        <v>0</v>
      </c>
      <c r="R48" s="10">
        <f>VLOOKUP(C48,игроки1,17,0)</f>
        <v>0</v>
      </c>
      <c r="S48" s="10">
        <f>VLOOKUP(C48,игроки1,19,0)</f>
        <v>0</v>
      </c>
      <c r="T48" s="10">
        <f>VLOOKUP(C48,игроки1,21,0)</f>
        <v>0</v>
      </c>
      <c r="U48" s="10">
        <f>VLOOKUP(C48,игроки1,23,0)</f>
        <v>81.092616303883901</v>
      </c>
      <c r="V48" s="21">
        <f>VLOOKUP(C48,игроки1,25,0)</f>
        <v>0</v>
      </c>
      <c r="W48" s="16">
        <f>COUNTIFS(M48:V48,"&gt;0")</f>
        <v>3</v>
      </c>
    </row>
    <row r="49" spans="1:23" ht="12.75" customHeight="1" x14ac:dyDescent="0.25">
      <c r="A49" s="13">
        <v>45</v>
      </c>
      <c r="B49" s="13">
        <v>18</v>
      </c>
      <c r="C49" s="94" t="s">
        <v>739</v>
      </c>
      <c r="D49" s="94" t="s">
        <v>1107</v>
      </c>
      <c r="E49" s="92">
        <f>VLOOKUP(C49,Spisok!$A$1:$AA$8695,5,0)</f>
        <v>1952</v>
      </c>
      <c r="F49" s="8">
        <f>VLOOKUP(C49,Spisok!$A$1:$AA$8695,2,0)</f>
        <v>0</v>
      </c>
      <c r="G49" s="8" t="str">
        <f>VLOOKUP(C49,Spisok!$A$1:$AA$8695,4,0)</f>
        <v>LAT</v>
      </c>
      <c r="H49" s="10">
        <v>13.450765412182363</v>
      </c>
      <c r="I49" s="10">
        <v>80.267502108687779</v>
      </c>
      <c r="J49" s="10">
        <v>170.61761099148987</v>
      </c>
      <c r="K49" s="10">
        <f>LARGE(M49:V49,1)+LARGE(M49:V49,2)+LARGE(M49:V49,3)+LARGE(M49:V49,4)+LARGE(M49:V49,5)+LARGE(M49:V49,6)</f>
        <v>353.41283840808239</v>
      </c>
      <c r="L49" s="5">
        <f>SUM(H49:K49)</f>
        <v>617.74871692044235</v>
      </c>
      <c r="M49" s="10">
        <f>VLOOKUP(C49,игроки1,7,0)</f>
        <v>85.944403684682484</v>
      </c>
      <c r="N49" s="10">
        <f>VLOOKUP(C49,игроки1,9,0)</f>
        <v>0</v>
      </c>
      <c r="O49" s="10">
        <f>VLOOKUP(C49,игроки1,11,0)</f>
        <v>0</v>
      </c>
      <c r="P49" s="10">
        <f>VLOOKUP(C49,Spisok!$A$1:$AL$809,13,0)</f>
        <v>99.999999999999986</v>
      </c>
      <c r="Q49" s="10">
        <f>VLOOKUP(C49,игроки1,15,0)</f>
        <v>0</v>
      </c>
      <c r="R49" s="10">
        <f>VLOOKUP(C49,игроки1,17,0)</f>
        <v>0</v>
      </c>
      <c r="S49" s="10">
        <f>VLOOKUP(C49,игроки1,19,0)</f>
        <v>0</v>
      </c>
      <c r="T49" s="10">
        <f>VLOOKUP(C49,игроки1,21,0)</f>
        <v>70.782436380400767</v>
      </c>
      <c r="U49" s="10">
        <f>VLOOKUP(C49,игроки1,23,0)</f>
        <v>96.68599834299917</v>
      </c>
      <c r="V49" s="21">
        <f>VLOOKUP(C49,игроки1,25,0)</f>
        <v>0</v>
      </c>
      <c r="W49" s="16">
        <f>COUNTIFS(M49:V49,"&gt;0")</f>
        <v>4</v>
      </c>
    </row>
    <row r="50" spans="1:23" ht="12.75" customHeight="1" x14ac:dyDescent="0.25">
      <c r="A50" s="13">
        <v>46</v>
      </c>
      <c r="B50" s="13">
        <v>56</v>
      </c>
      <c r="C50" s="94" t="s">
        <v>102</v>
      </c>
      <c r="D50" s="94" t="s">
        <v>846</v>
      </c>
      <c r="E50" s="92">
        <f>VLOOKUP(C50,Spisok!$A$1:$AA$8695,5,0)</f>
        <v>1938</v>
      </c>
      <c r="F50" s="8" t="str">
        <f>VLOOKUP(C50,Spisok!$A$1:$AA$8695,2,0)</f>
        <v>IM</v>
      </c>
      <c r="G50" s="8" t="str">
        <f>VLOOKUP(C50,Spisok!$A$1:$AA$8695,4,0)</f>
        <v>LAT</v>
      </c>
      <c r="H50" s="10">
        <v>134.71077229039363</v>
      </c>
      <c r="I50" s="10">
        <v>179.4376006733745</v>
      </c>
      <c r="J50" s="10">
        <v>141.39101704030298</v>
      </c>
      <c r="K50" s="10">
        <f>LARGE(M50:V50,1)+LARGE(M50:V50,2)+LARGE(M50:V50,3)+LARGE(M50:V50,4)+LARGE(M50:V50,5)+LARGE(M50:V50,6)</f>
        <v>158.66152229156523</v>
      </c>
      <c r="L50" s="5">
        <f>SUM(H50:K50)</f>
        <v>614.20091229563627</v>
      </c>
      <c r="M50" s="10">
        <f>VLOOKUP(C50,игроки1,7,0)</f>
        <v>55.154657607723941</v>
      </c>
      <c r="N50" s="10">
        <f>VLOOKUP(C50,игроки1,9,0)</f>
        <v>0</v>
      </c>
      <c r="O50" s="10">
        <f>VLOOKUP(C50,игроки1,11,0)</f>
        <v>0</v>
      </c>
      <c r="P50" s="10">
        <f>VLOOKUP(C50,Spisok!$A$1:$AL$809,13,0)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50.261435458771828</v>
      </c>
      <c r="U50" s="10">
        <f>VLOOKUP(C50,игроки1,23,0)</f>
        <v>53.245429225069444</v>
      </c>
      <c r="V50" s="21">
        <f>VLOOKUP(C50,игроки1,25,0)</f>
        <v>0</v>
      </c>
      <c r="W50" s="16">
        <f>COUNTIFS(M50:V50,"&gt;0")</f>
        <v>3</v>
      </c>
    </row>
    <row r="51" spans="1:23" ht="12.75" customHeight="1" x14ac:dyDescent="0.25">
      <c r="A51" s="13">
        <v>47</v>
      </c>
      <c r="B51" s="13">
        <v>46</v>
      </c>
      <c r="C51" s="94" t="s">
        <v>409</v>
      </c>
      <c r="D51" s="94" t="s">
        <v>385</v>
      </c>
      <c r="E51" s="92">
        <f>VLOOKUP(C51,Spisok!$A$1:$AA$8695,5,0)</f>
        <v>1751</v>
      </c>
      <c r="F51" s="8">
        <f>VLOOKUP(C51,Spisok!$A$1:$AA$8695,2,0)</f>
        <v>0</v>
      </c>
      <c r="G51" s="8" t="str">
        <f>VLOOKUP(C51,Spisok!$A$1:$AA$8695,4,0)</f>
        <v>EST</v>
      </c>
      <c r="H51" s="10">
        <v>193.94790875374514</v>
      </c>
      <c r="I51" s="10">
        <v>60.725468089057102</v>
      </c>
      <c r="J51" s="10">
        <v>151.19685113104575</v>
      </c>
      <c r="K51" s="10">
        <f>LARGE(M51:V51,1)+LARGE(M51:V51,2)+LARGE(M51:V51,3)+LARGE(M51:V51,4)+LARGE(M51:V51,5)+LARGE(M51:V51,6)</f>
        <v>193.95938341031504</v>
      </c>
      <c r="L51" s="5">
        <f>SUM(H51:K51)</f>
        <v>599.82961138416306</v>
      </c>
      <c r="M51" s="10">
        <f>VLOOKUP(C51,игроки1,7,0)</f>
        <v>44.130759307916364</v>
      </c>
      <c r="N51" s="10">
        <f>VLOOKUP(C51,игроки1,9,0)</f>
        <v>32.527562029554531</v>
      </c>
      <c r="O51" s="10">
        <f>VLOOKUP(C51,игроки1,11,0)</f>
        <v>0</v>
      </c>
      <c r="P51" s="10">
        <f>VLOOKUP(C51,Spisok!$A$1:$AL$809,13,0)</f>
        <v>0</v>
      </c>
      <c r="Q51" s="10">
        <f>VLOOKUP(C51,игроки1,15,0)</f>
        <v>0</v>
      </c>
      <c r="R51" s="10">
        <f>VLOOKUP(C51,игроки1,17,0)</f>
        <v>0</v>
      </c>
      <c r="S51" s="10">
        <f>VLOOKUP(C51,игроки1,19,0)</f>
        <v>0</v>
      </c>
      <c r="T51" s="10">
        <f>VLOOKUP(C51,игроки1,21,0)</f>
        <v>68.214517399014298</v>
      </c>
      <c r="U51" s="10">
        <f>VLOOKUP(C51,игроки1,23,0)</f>
        <v>49.086544673829849</v>
      </c>
      <c r="V51" s="21">
        <f>VLOOKUP(C51,игроки1,25,0)</f>
        <v>0</v>
      </c>
      <c r="W51" s="16">
        <f>COUNTIFS(M51:V51,"&gt;0")</f>
        <v>4</v>
      </c>
    </row>
    <row r="52" spans="1:23" ht="12.75" customHeight="1" x14ac:dyDescent="0.25">
      <c r="A52" s="13">
        <v>48</v>
      </c>
      <c r="B52" s="13">
        <v>49</v>
      </c>
      <c r="C52" s="94" t="s">
        <v>139</v>
      </c>
      <c r="D52" s="94" t="s">
        <v>256</v>
      </c>
      <c r="E52" s="92">
        <f>VLOOKUP(C52,Spisok!$A$1:$AA$8695,5,0)</f>
        <v>2078</v>
      </c>
      <c r="F52" s="8" t="str">
        <f>VLOOKUP(C52,Spisok!$A$1:$AA$8695,2,0)</f>
        <v>IGM</v>
      </c>
      <c r="G52" s="8" t="str">
        <f>VLOOKUP(C52,Spisok!$A$1:$AA$8695,4,0)</f>
        <v>LAT</v>
      </c>
      <c r="H52" s="10">
        <v>151.32191413789161</v>
      </c>
      <c r="I52" s="10">
        <v>126.44405081529241</v>
      </c>
      <c r="J52" s="10">
        <v>137.27305619729574</v>
      </c>
      <c r="K52" s="10">
        <f>LARGE(M52:V52,1)+LARGE(M52:V52,2)+LARGE(M52:V52,3)+LARGE(M52:V52,4)+LARGE(M52:V52,5)+LARGE(M52:V52,6)</f>
        <v>178.18016976728035</v>
      </c>
      <c r="L52" s="5">
        <f>SUM(H52:K52)</f>
        <v>593.21919091776022</v>
      </c>
      <c r="M52" s="10">
        <f>VLOOKUP(C52,игроки1,7,0)</f>
        <v>63.309921083587447</v>
      </c>
      <c r="N52" s="10">
        <f>VLOOKUP(C52,игроки1,9,0)</f>
        <v>0</v>
      </c>
      <c r="O52" s="10">
        <f>VLOOKUP(C52,игроки1,11,0)</f>
        <v>0</v>
      </c>
      <c r="P52" s="10">
        <f>VLOOKUP(C52,Spisok!$A$1:$AL$809,13,0)</f>
        <v>0</v>
      </c>
      <c r="Q52" s="10">
        <f>VLOOKUP(C52,игроки1,15,0)</f>
        <v>0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41.480855269015301</v>
      </c>
      <c r="U52" s="10">
        <f>VLOOKUP(C52,игроки1,23,0)</f>
        <v>73.389393414677599</v>
      </c>
      <c r="V52" s="21">
        <f>VLOOKUP(C52,игроки1,25,0)</f>
        <v>0</v>
      </c>
      <c r="W52" s="16">
        <f>COUNTIFS(M52:V52,"&gt;0")</f>
        <v>3</v>
      </c>
    </row>
    <row r="53" spans="1:23" ht="12.75" customHeight="1" x14ac:dyDescent="0.25">
      <c r="A53" s="13">
        <v>49</v>
      </c>
      <c r="B53" s="13">
        <v>43</v>
      </c>
      <c r="C53" s="94" t="s">
        <v>608</v>
      </c>
      <c r="D53" s="94" t="s">
        <v>609</v>
      </c>
      <c r="E53" s="92">
        <f>VLOOKUP(C53,Spisok!$A$1:$AA$8695,5,0)</f>
        <v>1604</v>
      </c>
      <c r="F53" s="8">
        <f>VLOOKUP(C53,Spisok!$A$1:$AA$8695,2,0)</f>
        <v>0</v>
      </c>
      <c r="G53" s="8" t="str">
        <f>VLOOKUP(C53,Spisok!$A$1:$AA$8695,4,0)</f>
        <v>LAT</v>
      </c>
      <c r="H53" s="10">
        <v>68.050555241741236</v>
      </c>
      <c r="I53" s="10">
        <v>84.928073232102719</v>
      </c>
      <c r="J53" s="10">
        <v>225.00675485165252</v>
      </c>
      <c r="K53" s="10">
        <f>LARGE(M53:V53,1)+LARGE(M53:V53,2)+LARGE(M53:V53,3)+LARGE(M53:V53,4)+LARGE(M53:V53,5)+LARGE(M53:V53,6)</f>
        <v>200.14569718807934</v>
      </c>
      <c r="L53" s="5">
        <f>SUM(H53:K53)</f>
        <v>578.13108051357585</v>
      </c>
      <c r="M53" s="10">
        <f>VLOOKUP(C53,игроки1,7,0)</f>
        <v>32.625005575627817</v>
      </c>
      <c r="N53" s="10">
        <f>VLOOKUP(C53,игроки1,9,0)</f>
        <v>50.618271289367797</v>
      </c>
      <c r="O53" s="10">
        <f>VLOOKUP(C53,игроки1,11,0)</f>
        <v>40.843633030326181</v>
      </c>
      <c r="P53" s="10">
        <f>VLOOKUP(C53,Spisok!$A$1:$AL$809,13,0)</f>
        <v>33.432104393412729</v>
      </c>
      <c r="Q53" s="10">
        <f>VLOOKUP(C53,игроки1,15,0)</f>
        <v>0</v>
      </c>
      <c r="R53" s="10">
        <f>VLOOKUP(C53,игроки1,17,0)</f>
        <v>18.08149405772496</v>
      </c>
      <c r="S53" s="10">
        <f>VLOOKUP(C53,игроки1,19,0)</f>
        <v>24.545188841619847</v>
      </c>
      <c r="T53" s="10">
        <f>VLOOKUP(C53,игроки1,21,0)</f>
        <v>9.4870021888420659</v>
      </c>
      <c r="U53" s="10">
        <f>VLOOKUP(C53,игроки1,23,0)</f>
        <v>12.92798816699816</v>
      </c>
      <c r="V53" s="21">
        <f>VLOOKUP(C53,игроки1,25,0)</f>
        <v>0</v>
      </c>
      <c r="W53" s="16">
        <f>COUNTIFS(M53:V53,"&gt;0")</f>
        <v>8</v>
      </c>
    </row>
    <row r="54" spans="1:23" ht="12.75" customHeight="1" x14ac:dyDescent="0.25">
      <c r="A54" s="13">
        <v>50</v>
      </c>
      <c r="B54" s="13">
        <v>24</v>
      </c>
      <c r="C54" s="94" t="s">
        <v>1022</v>
      </c>
      <c r="D54" s="94" t="s">
        <v>598</v>
      </c>
      <c r="E54" s="92">
        <f>VLOOKUP(C54,Spisok!$A$1:$AA$8695,5,0)</f>
        <v>1757</v>
      </c>
      <c r="F54" s="8">
        <f>VLOOKUP(C54,Spisok!$A$1:$AA$8695,2,0)</f>
        <v>0</v>
      </c>
      <c r="G54" s="8" t="str">
        <f>VLOOKUP(C54,Spisok!$A$1:$AA$8695,4,0)</f>
        <v>LAT</v>
      </c>
      <c r="H54" s="10">
        <v>60.408509638539542</v>
      </c>
      <c r="I54" s="10">
        <v>45.644220506932967</v>
      </c>
      <c r="J54" s="10">
        <v>164.41823438777638</v>
      </c>
      <c r="K54" s="10">
        <f>LARGE(M54:V54,1)+LARGE(M54:V54,2)+LARGE(M54:V54,3)+LARGE(M54:V54,4)+LARGE(M54:V54,5)+LARGE(M54:V54,6)</f>
        <v>299.09471162838599</v>
      </c>
      <c r="L54" s="5">
        <f>SUM(H54:K54)</f>
        <v>569.56567616163488</v>
      </c>
      <c r="M54" s="10">
        <f>VLOOKUP(C54,игроки1,7,0)</f>
        <v>39.773252675147774</v>
      </c>
      <c r="N54" s="10">
        <f>VLOOKUP(C54,игроки1,9,0)</f>
        <v>53.980607335692781</v>
      </c>
      <c r="O54" s="10">
        <f>VLOOKUP(C54,игроки1,11,0)</f>
        <v>16.202875807452283</v>
      </c>
      <c r="P54" s="10">
        <f>VLOOKUP(C54,Spisok!$A$1:$AL$809,13,0)</f>
        <v>0</v>
      </c>
      <c r="Q54" s="10">
        <f>VLOOKUP(C54,игроки1,15,0)</f>
        <v>0</v>
      </c>
      <c r="R54" s="10">
        <f>VLOOKUP(C54,игроки1,17,0)</f>
        <v>94.101633393829417</v>
      </c>
      <c r="S54" s="10">
        <f>VLOOKUP(C54,игроки1,19,0)</f>
        <v>44.983168960018901</v>
      </c>
      <c r="T54" s="10">
        <f>VLOOKUP(C54,игроки1,21,0)</f>
        <v>19.141503582530508</v>
      </c>
      <c r="U54" s="10">
        <f>VLOOKUP(C54,игроки1,23,0)</f>
        <v>47.114545681166646</v>
      </c>
      <c r="V54" s="21">
        <f>VLOOKUP(C54,игроки1,25,0)</f>
        <v>0</v>
      </c>
      <c r="W54" s="16">
        <f>COUNTIFS(M54:V54,"&gt;0")</f>
        <v>7</v>
      </c>
    </row>
    <row r="55" spans="1:23" ht="12.75" customHeight="1" x14ac:dyDescent="0.25">
      <c r="A55" s="13">
        <v>51</v>
      </c>
      <c r="B55" s="13">
        <v>80</v>
      </c>
      <c r="C55" s="94" t="s">
        <v>180</v>
      </c>
      <c r="D55" s="94" t="s">
        <v>350</v>
      </c>
      <c r="E55" s="92">
        <f>VLOOKUP(C55,Spisok!$A$1:$AA$8695,5,0)</f>
        <v>1478</v>
      </c>
      <c r="F55" s="8">
        <f>VLOOKUP(C55,Spisok!$A$1:$AA$8695,2,0)</f>
        <v>0</v>
      </c>
      <c r="G55" s="8" t="str">
        <f>VLOOKUP(C55,Spisok!$A$1:$AA$8695,4,0)</f>
        <v>LAT</v>
      </c>
      <c r="H55" s="10">
        <v>167.3159226073922</v>
      </c>
      <c r="I55" s="10">
        <v>182.21261658794086</v>
      </c>
      <c r="J55" s="10">
        <v>86.104634034395232</v>
      </c>
      <c r="K55" s="10">
        <f>LARGE(M55:V55,1)+LARGE(M55:V55,2)+LARGE(M55:V55,3)+LARGE(M55:V55,4)+LARGE(M55:V55,5)+LARGE(M55:V55,6)</f>
        <v>111.53494002908114</v>
      </c>
      <c r="L55" s="5">
        <f>SUM(H55:K55)</f>
        <v>547.1681132588094</v>
      </c>
      <c r="M55" s="10">
        <f>VLOOKUP(C55,игроки1,7,0)</f>
        <v>5.1191208696309252</v>
      </c>
      <c r="N55" s="10">
        <f>VLOOKUP(C55,игроки1,9,0)</f>
        <v>26.619160650045643</v>
      </c>
      <c r="O55" s="10">
        <f>VLOOKUP(C55,игроки1,11,0)</f>
        <v>8.2930236750390591</v>
      </c>
      <c r="P55" s="10">
        <f>VLOOKUP(C55,Spisok!$A$1:$AL$809,13,0)</f>
        <v>0</v>
      </c>
      <c r="Q55" s="10">
        <f>VLOOKUP(C55,игроки1,15,0)</f>
        <v>0</v>
      </c>
      <c r="R55" s="10">
        <f>VLOOKUP(C55,игроки1,17,0)</f>
        <v>25.22331849730773</v>
      </c>
      <c r="S55" s="10">
        <f>VLOOKUP(C55,игроки1,19,0)</f>
        <v>32.612524461839534</v>
      </c>
      <c r="T55" s="10">
        <f>VLOOKUP(C55,игроки1,21,0)</f>
        <v>0.01</v>
      </c>
      <c r="U55" s="10">
        <f>VLOOKUP(C55,игроки1,23,0)</f>
        <v>13.667791875218251</v>
      </c>
      <c r="V55" s="21">
        <f>VLOOKUP(C55,игроки1,25,0)</f>
        <v>0</v>
      </c>
      <c r="W55" s="16">
        <f>COUNTIFS(M55:V55,"&gt;0")</f>
        <v>7</v>
      </c>
    </row>
    <row r="56" spans="1:23" ht="12.75" customHeight="1" x14ac:dyDescent="0.25">
      <c r="A56" s="13">
        <v>52</v>
      </c>
      <c r="B56" s="13">
        <v>78</v>
      </c>
      <c r="C56" s="94" t="s">
        <v>1060</v>
      </c>
      <c r="D56" s="94" t="s">
        <v>311</v>
      </c>
      <c r="E56" s="92">
        <f>VLOOKUP(C56,Spisok!$A$1:$AA$8695,5,0)</f>
        <v>1681</v>
      </c>
      <c r="F56" s="8">
        <f>VLOOKUP(C56,Spisok!$A$1:$AA$8695,2,0)</f>
        <v>0</v>
      </c>
      <c r="G56" s="8" t="str">
        <f>VLOOKUP(C56,Spisok!$A$1:$AA$8695,4,0)</f>
        <v>LAT</v>
      </c>
      <c r="H56" s="10">
        <v>81.808526931023692</v>
      </c>
      <c r="I56" s="10">
        <v>154.60548330233502</v>
      </c>
      <c r="J56" s="10">
        <v>180.82252741639468</v>
      </c>
      <c r="K56" s="10">
        <f>LARGE(M56:V56,1)+LARGE(M56:V56,2)+LARGE(M56:V56,3)+LARGE(M56:V56,4)+LARGE(M56:V56,5)+LARGE(M56:V56,6)</f>
        <v>112.63537078459899</v>
      </c>
      <c r="L56" s="5">
        <f>SUM(H56:K56)</f>
        <v>529.87190843435235</v>
      </c>
      <c r="M56" s="10">
        <f>VLOOKUP(C56,игроки1,7,0)</f>
        <v>24.940461290899339</v>
      </c>
      <c r="N56" s="10">
        <f>VLOOKUP(C56,игроки1,9,0)</f>
        <v>23.340081331883741</v>
      </c>
      <c r="O56" s="10">
        <f>VLOOKUP(C56,игроки1,11,0)</f>
        <v>0</v>
      </c>
      <c r="P56" s="10">
        <f>VLOOKUP(C56,Spisok!$A$1:$AL$809,13,0)</f>
        <v>0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31.375226413394355</v>
      </c>
      <c r="U56" s="10">
        <f>VLOOKUP(C56,игроки1,23,0)</f>
        <v>32.979601748421558</v>
      </c>
      <c r="V56" s="21">
        <f>VLOOKUP(C56,игроки1,25,0)</f>
        <v>0</v>
      </c>
      <c r="W56" s="16">
        <f>COUNTIFS(M56:V56,"&gt;0")</f>
        <v>4</v>
      </c>
    </row>
    <row r="57" spans="1:23" ht="12.75" customHeight="1" x14ac:dyDescent="0.25">
      <c r="A57" s="13">
        <v>53</v>
      </c>
      <c r="B57" s="13">
        <v>45</v>
      </c>
      <c r="C57" s="94" t="s">
        <v>1045</v>
      </c>
      <c r="D57" s="94" t="s">
        <v>905</v>
      </c>
      <c r="E57" s="92">
        <f>VLOOKUP(C57,Spisok!$A$1:$AA$8695,5,0)</f>
        <v>1857.2727789642829</v>
      </c>
      <c r="F57" s="8">
        <f>VLOOKUP(C57,Spisok!$A$1:$AA$8695,2,0)</f>
        <v>0</v>
      </c>
      <c r="G57" s="8" t="str">
        <f>VLOOKUP(C57,Spisok!$A$1:$AA$8695,4,0)</f>
        <v>LAT</v>
      </c>
      <c r="H57" s="10">
        <v>96.484885468075461</v>
      </c>
      <c r="I57" s="10">
        <v>95.427733210672699</v>
      </c>
      <c r="J57" s="10">
        <v>136.98222872818189</v>
      </c>
      <c r="K57" s="10">
        <f>LARGE(M57:V57,1)+LARGE(M57:V57,2)+LARGE(M57:V57,3)+LARGE(M57:V57,4)+LARGE(M57:V57,5)+LARGE(M57:V57,6)</f>
        <v>198.97630456760965</v>
      </c>
      <c r="L57" s="5">
        <f>SUM(H57:K57)</f>
        <v>527.87115197453977</v>
      </c>
      <c r="M57" s="10">
        <f>VLOOKUP(C57,игроки1,7,0)</f>
        <v>57.951214762159786</v>
      </c>
      <c r="N57" s="10">
        <f>VLOOKUP(C57,игроки1,9,0)</f>
        <v>60.147900858543196</v>
      </c>
      <c r="O57" s="10">
        <f>VLOOKUP(C57,игроки1,11,0)</f>
        <v>0</v>
      </c>
      <c r="P57" s="10">
        <f>VLOOKUP(C57,Spisok!$A$1:$AL$809,13,0)</f>
        <v>0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0</v>
      </c>
      <c r="T57" s="10">
        <f>VLOOKUP(C57,игроки1,21,0)</f>
        <v>80.877188946906642</v>
      </c>
      <c r="U57" s="10">
        <f>VLOOKUP(C57,игроки1,23,0)</f>
        <v>0</v>
      </c>
      <c r="V57" s="21">
        <f>VLOOKUP(C57,игроки1,25,0)</f>
        <v>0</v>
      </c>
      <c r="W57" s="16">
        <f>COUNTIFS(M57:V57,"&gt;0")</f>
        <v>3</v>
      </c>
    </row>
    <row r="58" spans="1:23" ht="12.75" customHeight="1" x14ac:dyDescent="0.25">
      <c r="A58" s="13">
        <v>54</v>
      </c>
      <c r="B58" s="13">
        <v>97</v>
      </c>
      <c r="C58" s="94" t="s">
        <v>205</v>
      </c>
      <c r="D58" s="94" t="s">
        <v>310</v>
      </c>
      <c r="E58" s="92">
        <f>VLOOKUP(C58,Spisok!$A$1:$AA$8695,5,0)</f>
        <v>1825.6176468408028</v>
      </c>
      <c r="F58" s="8">
        <f>VLOOKUP(C58,Spisok!$A$1:$AA$8695,2,0)</f>
        <v>0</v>
      </c>
      <c r="G58" s="8" t="str">
        <f>VLOOKUP(C58,Spisok!$A$1:$AA$8695,4,0)</f>
        <v>LAT</v>
      </c>
      <c r="H58" s="10">
        <v>180.30153650740579</v>
      </c>
      <c r="I58" s="10">
        <v>142.82086788619506</v>
      </c>
      <c r="J58" s="10">
        <v>92.921470225671598</v>
      </c>
      <c r="K58" s="10">
        <f>LARGE(M58:V58,1)+LARGE(M58:V58,2)+LARGE(M58:V58,3)+LARGE(M58:V58,4)+LARGE(M58:V58,5)+LARGE(M58:V58,6)</f>
        <v>84.082627191745146</v>
      </c>
      <c r="L58" s="5">
        <f>SUM(H58:K58)</f>
        <v>500.12650181101759</v>
      </c>
      <c r="M58" s="10">
        <f>VLOOKUP(C58,игроки1,7,0)</f>
        <v>32.132055565324421</v>
      </c>
      <c r="N58" s="10">
        <f>VLOOKUP(C58,игроки1,9,0)</f>
        <v>0</v>
      </c>
      <c r="O58" s="10">
        <f>VLOOKUP(C58,игроки1,11,0)</f>
        <v>0</v>
      </c>
      <c r="P58" s="10">
        <f>VLOOKUP(C58,Spisok!$A$1:$AL$809,13,0)</f>
        <v>0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0</v>
      </c>
      <c r="T58" s="10">
        <f>VLOOKUP(C58,игроки1,21,0)</f>
        <v>51.950571626420725</v>
      </c>
      <c r="U58" s="10">
        <f>VLOOKUP(C58,игроки1,23,0)</f>
        <v>0</v>
      </c>
      <c r="V58" s="21">
        <f>VLOOKUP(C58,игроки1,25,0)</f>
        <v>0</v>
      </c>
      <c r="W58" s="16">
        <f>COUNTIFS(M58:V58,"&gt;0")</f>
        <v>2</v>
      </c>
    </row>
    <row r="59" spans="1:23" ht="12.75" customHeight="1" x14ac:dyDescent="0.25">
      <c r="A59" s="13">
        <v>55</v>
      </c>
      <c r="B59" s="13">
        <v>55</v>
      </c>
      <c r="C59" s="94" t="s">
        <v>115</v>
      </c>
      <c r="D59" s="94" t="s">
        <v>270</v>
      </c>
      <c r="E59" s="92">
        <f>VLOOKUP(C59,Spisok!$A$1:$AA$8695,5,0)</f>
        <v>1976.6159036956872</v>
      </c>
      <c r="F59" s="8">
        <f>VLOOKUP(C59,Spisok!$A$1:$AA$8695,2,0)</f>
        <v>0</v>
      </c>
      <c r="G59" s="8" t="str">
        <f>VLOOKUP(C59,Spisok!$A$1:$AA$8695,4,0)</f>
        <v>LAT</v>
      </c>
      <c r="H59" s="10">
        <v>185.40830675287151</v>
      </c>
      <c r="I59" s="10">
        <v>75.901103852218966</v>
      </c>
      <c r="J59" s="10">
        <v>75.67109262517998</v>
      </c>
      <c r="K59" s="10">
        <f>LARGE(M59:V59,1)+LARGE(M59:V59,2)+LARGE(M59:V59,3)+LARGE(M59:V59,4)+LARGE(M59:V59,5)+LARGE(M59:V59,6)</f>
        <v>161.49508102218539</v>
      </c>
      <c r="L59" s="5">
        <f>SUM(H59:K59)</f>
        <v>498.47558425245586</v>
      </c>
      <c r="M59" s="10">
        <f>VLOOKUP(C59,игроки1,7,0)</f>
        <v>75.67109262517998</v>
      </c>
      <c r="N59" s="10">
        <f>VLOOKUP(C59,игроки1,9,0)</f>
        <v>0</v>
      </c>
      <c r="O59" s="10">
        <f>VLOOKUP(C59,игроки1,11,0)</f>
        <v>0</v>
      </c>
      <c r="P59" s="10">
        <f>VLOOKUP(C59,Spisok!$A$1:$AL$809,13,0)</f>
        <v>0</v>
      </c>
      <c r="Q59" s="10">
        <f>VLOOKUP(C59,игроки1,15,0)</f>
        <v>0</v>
      </c>
      <c r="R59" s="10">
        <f>VLOOKUP(C59,игроки1,17,0)</f>
        <v>0</v>
      </c>
      <c r="S59" s="10">
        <f>VLOOKUP(C59,игроки1,19,0)</f>
        <v>0</v>
      </c>
      <c r="T59" s="10">
        <f>VLOOKUP(C59,игроки1,21,0)</f>
        <v>85.823988397005408</v>
      </c>
      <c r="U59" s="10">
        <f>VLOOKUP(C59,игроки1,23,0)</f>
        <v>0</v>
      </c>
      <c r="V59" s="21">
        <f>VLOOKUP(C59,игроки1,25,0)</f>
        <v>0</v>
      </c>
      <c r="W59" s="16">
        <f>COUNTIFS(M59:V59,"&gt;0")</f>
        <v>2</v>
      </c>
    </row>
    <row r="60" spans="1:23" ht="12.75" customHeight="1" x14ac:dyDescent="0.25">
      <c r="A60" s="13">
        <v>56</v>
      </c>
      <c r="B60" s="13">
        <v>39</v>
      </c>
      <c r="C60" s="94" t="s">
        <v>126</v>
      </c>
      <c r="D60" s="94" t="s">
        <v>289</v>
      </c>
      <c r="E60" s="92">
        <f>VLOOKUP(C60,Spisok!$A$1:$AA$8695,5,0)</f>
        <v>2003</v>
      </c>
      <c r="F60" s="8">
        <f>VLOOKUP(C60,Spisok!$A$1:$AA$8695,2,0)</f>
        <v>0</v>
      </c>
      <c r="G60" s="8" t="str">
        <f>VLOOKUP(C60,Spisok!$A$1:$AA$8695,4,0)</f>
        <v>LAT</v>
      </c>
      <c r="H60" s="10">
        <v>68.931097375159766</v>
      </c>
      <c r="I60" s="10">
        <v>71.171473515514577</v>
      </c>
      <c r="J60" s="10">
        <v>133.86205677293785</v>
      </c>
      <c r="K60" s="10">
        <f>LARGE(M60:V60,1)+LARGE(M60:V60,2)+LARGE(M60:V60,3)+LARGE(M60:V60,4)+LARGE(M60:V60,5)+LARGE(M60:V60,6)</f>
        <v>220.10662528351267</v>
      </c>
      <c r="L60" s="5">
        <f>SUM(H60:K60)</f>
        <v>494.07125294712489</v>
      </c>
      <c r="M60" s="10">
        <f>VLOOKUP(C60,игроки1,7,0)</f>
        <v>60.931143909867309</v>
      </c>
      <c r="N60" s="10">
        <f>VLOOKUP(C60,игроки1,9,0)</f>
        <v>0</v>
      </c>
      <c r="O60" s="10">
        <f>VLOOKUP(C60,игроки1,11,0)</f>
        <v>0</v>
      </c>
      <c r="P60" s="10">
        <f>VLOOKUP(C60,Spisok!$A$1:$AL$809,13,0)</f>
        <v>0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96.387954070790812</v>
      </c>
      <c r="U60" s="10">
        <f>VLOOKUP(C60,игроки1,23,0)</f>
        <v>62.787527302854556</v>
      </c>
      <c r="V60" s="21">
        <f>VLOOKUP(C60,игроки1,25,0)</f>
        <v>0</v>
      </c>
      <c r="W60" s="16">
        <f>COUNTIFS(M60:V60,"&gt;0")</f>
        <v>3</v>
      </c>
    </row>
    <row r="61" spans="1:23" ht="12.75" customHeight="1" x14ac:dyDescent="0.25">
      <c r="A61" s="13">
        <v>57</v>
      </c>
      <c r="B61" s="13">
        <v>51</v>
      </c>
      <c r="C61" s="94" t="s">
        <v>161</v>
      </c>
      <c r="D61" s="94" t="s">
        <v>908</v>
      </c>
      <c r="E61" s="92">
        <f>VLOOKUP(C61,Spisok!$A$1:$AA$8695,5,0)</f>
        <v>1919.3700239517696</v>
      </c>
      <c r="F61" s="8">
        <f>VLOOKUP(C61,Spisok!$A$1:$AA$8695,2,0)</f>
        <v>0</v>
      </c>
      <c r="G61" s="8" t="str">
        <f>VLOOKUP(C61,Spisok!$A$1:$AA$8695,4,0)</f>
        <v>LAT</v>
      </c>
      <c r="H61" s="10">
        <v>55.154551932892723</v>
      </c>
      <c r="I61" s="10">
        <v>160.56197175910683</v>
      </c>
      <c r="J61" s="10">
        <v>112.48639367520479</v>
      </c>
      <c r="K61" s="10">
        <f>LARGE(M61:V61,1)+LARGE(M61:V61,2)+LARGE(M61:V61,3)+LARGE(M61:V61,4)+LARGE(M61:V61,5)+LARGE(M61:V61,6)</f>
        <v>163.81021189179347</v>
      </c>
      <c r="L61" s="5">
        <f>SUM(H61:K61)</f>
        <v>492.01312925899782</v>
      </c>
      <c r="M61" s="10">
        <f>VLOOKUP(C61,игроки1,7,0)</f>
        <v>81.755898576924864</v>
      </c>
      <c r="N61" s="10">
        <f>VLOOKUP(C61,игроки1,9,0)</f>
        <v>0</v>
      </c>
      <c r="O61" s="10">
        <f>VLOOKUP(C61,игроки1,11,0)</f>
        <v>0</v>
      </c>
      <c r="P61" s="10">
        <f>VLOOKUP(C61,Spisok!$A$1:$AL$809,13,0)</f>
        <v>0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82.054313314868608</v>
      </c>
      <c r="U61" s="10">
        <f>VLOOKUP(C61,игроки1,23,0)</f>
        <v>0</v>
      </c>
      <c r="V61" s="21">
        <f>VLOOKUP(C61,игроки1,25,0)</f>
        <v>0</v>
      </c>
      <c r="W61" s="16">
        <f>COUNTIFS(M61:V61,"&gt;0")</f>
        <v>2</v>
      </c>
    </row>
    <row r="62" spans="1:23" ht="12.75" customHeight="1" x14ac:dyDescent="0.25">
      <c r="A62" s="13">
        <v>58</v>
      </c>
      <c r="B62" s="13">
        <v>79</v>
      </c>
      <c r="C62" s="94" t="s">
        <v>168</v>
      </c>
      <c r="D62" s="94" t="s">
        <v>316</v>
      </c>
      <c r="E62" s="92">
        <f>VLOOKUP(C62,Spisok!$A$1:$AA$8695,5,0)</f>
        <v>1894.5199348265062</v>
      </c>
      <c r="F62" s="8">
        <f>VLOOKUP(C62,Spisok!$A$1:$AA$8695,2,0)</f>
        <v>0</v>
      </c>
      <c r="G62" s="8" t="str">
        <f>VLOOKUP(C62,Spisok!$A$1:$AA$8695,4,0)</f>
        <v>LAT</v>
      </c>
      <c r="H62" s="10">
        <v>92.878970602878866</v>
      </c>
      <c r="I62" s="10">
        <v>151.6380117276685</v>
      </c>
      <c r="J62" s="10">
        <v>113.92282442422473</v>
      </c>
      <c r="K62" s="10">
        <f>LARGE(M62:V62,1)+LARGE(M62:V62,2)+LARGE(M62:V62,3)+LARGE(M62:V62,4)+LARGE(M62:V62,5)+LARGE(M62:V62,6)</f>
        <v>111.9415741140738</v>
      </c>
      <c r="L62" s="5">
        <f>SUM(H62:K62)</f>
        <v>470.38138086884589</v>
      </c>
      <c r="M62" s="10">
        <f>VLOOKUP(C62,игроки1,7,0)</f>
        <v>59.416000447821197</v>
      </c>
      <c r="N62" s="10">
        <f>VLOOKUP(C62,игроки1,9,0)</f>
        <v>0</v>
      </c>
      <c r="O62" s="10">
        <f>VLOOKUP(C62,игроки1,11,0)</f>
        <v>0</v>
      </c>
      <c r="P62" s="10">
        <f>VLOOKUP(C62,Spisok!$A$1:$AL$809,13,0)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52.525573666252605</v>
      </c>
      <c r="U62" s="10">
        <f>VLOOKUP(C62,игроки1,23,0)</f>
        <v>0</v>
      </c>
      <c r="V62" s="21">
        <f>VLOOKUP(C62,игроки1,25,0)</f>
        <v>0</v>
      </c>
      <c r="W62" s="16">
        <f>COUNTIFS(M62:V62,"&gt;0")</f>
        <v>2</v>
      </c>
    </row>
    <row r="63" spans="1:23" ht="12.75" customHeight="1" x14ac:dyDescent="0.25">
      <c r="A63" s="13">
        <v>59</v>
      </c>
      <c r="B63" s="13">
        <v>41</v>
      </c>
      <c r="C63" s="94" t="s">
        <v>53</v>
      </c>
      <c r="D63" s="94" t="s">
        <v>918</v>
      </c>
      <c r="E63" s="92">
        <f>VLOOKUP(C63,Spisok!$A$1:$AA$8695,5,0)</f>
        <v>2117</v>
      </c>
      <c r="F63" s="8" t="str">
        <f>VLOOKUP(C63,Spisok!$A$1:$AA$8695,2,0)</f>
        <v>IM</v>
      </c>
      <c r="G63" s="8" t="str">
        <f>VLOOKUP(C63,Spisok!$A$1:$AA$8695,4,0)</f>
        <v>LAT</v>
      </c>
      <c r="H63" s="10">
        <v>85.017500070375604</v>
      </c>
      <c r="I63" s="10">
        <v>0</v>
      </c>
      <c r="J63" s="10">
        <v>169.71081558561673</v>
      </c>
      <c r="K63" s="10">
        <f>LARGE(M63:V63,1)+LARGE(M63:V63,2)+LARGE(M63:V63,3)+LARGE(M63:V63,4)+LARGE(M63:V63,5)+LARGE(M63:V63,6)</f>
        <v>214.5310250901064</v>
      </c>
      <c r="L63" s="5">
        <f>SUM(H63:K63)</f>
        <v>469.2593407460987</v>
      </c>
      <c r="M63" s="10">
        <f>VLOOKUP(C63,игроки1,7,0)</f>
        <v>80.457186021834133</v>
      </c>
      <c r="N63" s="10">
        <f>VLOOKUP(C63,игроки1,9,0)</f>
        <v>0</v>
      </c>
      <c r="O63" s="10">
        <f>VLOOKUP(C63,игроки1,11,0)</f>
        <v>0</v>
      </c>
      <c r="P63" s="10">
        <f>VLOOKUP(C63,Spisok!$A$1:$AL$809,13,0)</f>
        <v>0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79.735939524893283</v>
      </c>
      <c r="U63" s="10">
        <f>VLOOKUP(C63,игроки1,23,0)</f>
        <v>54.337899543378995</v>
      </c>
      <c r="V63" s="21">
        <f>VLOOKUP(C63,игроки1,25,0)</f>
        <v>0</v>
      </c>
      <c r="W63" s="16">
        <f>COUNTIFS(M63:V63,"&gt;0")</f>
        <v>3</v>
      </c>
    </row>
    <row r="64" spans="1:23" ht="12.75" customHeight="1" x14ac:dyDescent="0.25">
      <c r="A64" s="13">
        <v>60</v>
      </c>
      <c r="B64" s="13">
        <v>42</v>
      </c>
      <c r="C64" s="94" t="s">
        <v>806</v>
      </c>
      <c r="D64" s="94" t="s">
        <v>921</v>
      </c>
      <c r="E64" s="92">
        <f>VLOOKUP(C64,Spisok!$A$1:$AA$8695,5,0)</f>
        <v>1592</v>
      </c>
      <c r="F64" s="8">
        <f>VLOOKUP(C64,Spisok!$A$1:$AA$8695,2,0)</f>
        <v>0</v>
      </c>
      <c r="G64" s="8" t="str">
        <f>VLOOKUP(C64,Spisok!$A$1:$AA$8695,4,0)</f>
        <v>LAT</v>
      </c>
      <c r="H64" s="10"/>
      <c r="I64" s="10">
        <v>55.392366359239205</v>
      </c>
      <c r="J64" s="10">
        <v>194.16438021203328</v>
      </c>
      <c r="K64" s="10">
        <f>LARGE(M64:V64,1)+LARGE(M64:V64,2)+LARGE(M64:V64,3)+LARGE(M64:V64,4)+LARGE(M64:V64,5)+LARGE(M64:V64,6)</f>
        <v>213.34767120433415</v>
      </c>
      <c r="L64" s="5">
        <f>SUM(H64:K64)</f>
        <v>462.90441777560659</v>
      </c>
      <c r="M64" s="10">
        <f>VLOOKUP(C64,игроки1,7,0)</f>
        <v>6.4355135277121089</v>
      </c>
      <c r="N64" s="10">
        <f>VLOOKUP(C64,игроки1,9,0)</f>
        <v>36.926552480019033</v>
      </c>
      <c r="O64" s="10">
        <f>VLOOKUP(C64,игроки1,11,0)</f>
        <v>38.493638155705177</v>
      </c>
      <c r="P64" s="10">
        <f>VLOOKUP(C64,Spisok!$A$1:$AL$809,13,0)</f>
        <v>0</v>
      </c>
      <c r="Q64" s="10">
        <f>VLOOKUP(C64,игроки1,15,0)</f>
        <v>0</v>
      </c>
      <c r="R64" s="10">
        <f>VLOOKUP(C64,игроки1,17,0)</f>
        <v>40.612980184040126</v>
      </c>
      <c r="S64" s="10">
        <f>VLOOKUP(C64,игроки1,19,0)</f>
        <v>60.140056022408956</v>
      </c>
      <c r="T64" s="10">
        <f>VLOOKUP(C64,игроки1,21,0)</f>
        <v>22.021995948240285</v>
      </c>
      <c r="U64" s="10">
        <f>VLOOKUP(C64,игроки1,23,0)</f>
        <v>15.152448413920542</v>
      </c>
      <c r="V64" s="21">
        <f>VLOOKUP(C64,игроки1,25,0)</f>
        <v>0</v>
      </c>
      <c r="W64" s="16">
        <f>COUNTIFS(M64:V64,"&gt;0")</f>
        <v>7</v>
      </c>
    </row>
    <row r="65" spans="1:23" ht="12.75" customHeight="1" x14ac:dyDescent="0.25">
      <c r="A65" s="13">
        <v>61</v>
      </c>
      <c r="B65" s="13"/>
      <c r="C65" s="114" t="s">
        <v>9</v>
      </c>
      <c r="D65" s="114" t="s">
        <v>384</v>
      </c>
      <c r="E65" s="77">
        <f>VLOOKUP(C65,Spisok!$A$1:$AA$8695,5,0)</f>
        <v>1965.7503505369757</v>
      </c>
      <c r="F65" s="8" t="str">
        <f>VLOOKUP(C65,Spisok!$A$1:$AA$8695,2,0)</f>
        <v>IM</v>
      </c>
      <c r="G65" s="8" t="str">
        <f>VLOOKUP(C65,Spisok!$A$1:$AA$8695,4,0)</f>
        <v>EST</v>
      </c>
      <c r="H65" s="10">
        <v>252.57025035608092</v>
      </c>
      <c r="I65" s="10">
        <v>208.89327592439702</v>
      </c>
      <c r="J65" s="10">
        <v>0</v>
      </c>
      <c r="K65" s="10">
        <f>LARGE(M65:V65,1)+LARGE(M65:V65,2)+LARGE(M65:V65,3)+LARGE(M65:V65,4)+LARGE(M65:V65,5)+LARGE(M65:V65,6)</f>
        <v>0</v>
      </c>
      <c r="L65" s="5">
        <f>SUM(H65:K65)</f>
        <v>461.46352628047794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VLOOKUP(C65,Spisok!$A$1:$AL$809,13,0)</f>
        <v>0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0</v>
      </c>
      <c r="T65" s="10">
        <f>VLOOKUP(C65,игроки1,21,0)</f>
        <v>0</v>
      </c>
      <c r="U65" s="10">
        <f>VLOOKUP(C65,игроки1,23,0)</f>
        <v>0</v>
      </c>
      <c r="V65" s="21">
        <f>VLOOKUP(C65,игроки1,25,0)</f>
        <v>0</v>
      </c>
      <c r="W65" s="16">
        <f>COUNTIFS(M65:V65,"&gt;0")</f>
        <v>0</v>
      </c>
    </row>
    <row r="66" spans="1:23" ht="12.75" customHeight="1" x14ac:dyDescent="0.25">
      <c r="A66" s="13">
        <v>62</v>
      </c>
      <c r="B66" s="13">
        <v>233</v>
      </c>
      <c r="C66" s="94" t="s">
        <v>84</v>
      </c>
      <c r="D66" s="94" t="s">
        <v>303</v>
      </c>
      <c r="E66" s="92">
        <f>VLOOKUP(C66,Spisok!$A$1:$AA$8695,5,0)</f>
        <v>1566</v>
      </c>
      <c r="F66" s="8">
        <f>VLOOKUP(C66,Spisok!$A$1:$AA$8695,2,0)</f>
        <v>0</v>
      </c>
      <c r="G66" s="8" t="str">
        <f>VLOOKUP(C66,Spisok!$A$1:$AA$8695,4,0)</f>
        <v>RUS</v>
      </c>
      <c r="H66" s="10">
        <v>105.53089477625403</v>
      </c>
      <c r="I66" s="10">
        <v>168.54243841794229</v>
      </c>
      <c r="J66" s="10">
        <v>163.0203275749183</v>
      </c>
      <c r="K66" s="10">
        <f>LARGE(M66:V66,1)+LARGE(M66:V66,2)+LARGE(M66:V66,3)+LARGE(M66:V66,4)+LARGE(M66:V66,5)+LARGE(M66:V66,6)</f>
        <v>20.827275810608963</v>
      </c>
      <c r="L66" s="5">
        <f>SUM(H66:K66)</f>
        <v>457.92093657972362</v>
      </c>
      <c r="M66" s="10">
        <f>VLOOKUP(C66,игроки1,7,0)</f>
        <v>8.6375052470387939</v>
      </c>
      <c r="N66" s="10">
        <f>VLOOKUP(C66,игроки1,9,0)</f>
        <v>0</v>
      </c>
      <c r="O66" s="10">
        <f>VLOOKUP(C66,игроки1,11,0)</f>
        <v>0</v>
      </c>
      <c r="P66" s="10">
        <f>VLOOKUP(C66,Spisok!$A$1:$AL$809,13,0)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10">
        <f>VLOOKUP(C66,игроки1,23,0)</f>
        <v>12.189770563570169</v>
      </c>
      <c r="V66" s="21">
        <f>VLOOKUP(C66,игроки1,25,0)</f>
        <v>0</v>
      </c>
      <c r="W66" s="16">
        <f>COUNTIFS(M66:V66,"&gt;0")</f>
        <v>2</v>
      </c>
    </row>
    <row r="67" spans="1:23" ht="12.75" customHeight="1" x14ac:dyDescent="0.25">
      <c r="A67" s="13">
        <v>63</v>
      </c>
      <c r="B67" s="13">
        <v>15</v>
      </c>
      <c r="C67" s="94" t="s">
        <v>0</v>
      </c>
      <c r="D67" s="94" t="s">
        <v>257</v>
      </c>
      <c r="E67" s="92">
        <f>VLOOKUP(C67,Spisok!$A$1:$AA$8695,5,0)</f>
        <v>2071</v>
      </c>
      <c r="F67" s="8" t="str">
        <f>VLOOKUP(C67,Spisok!$A$1:$AA$8695,2,0)</f>
        <v>IM</v>
      </c>
      <c r="G67" s="8" t="str">
        <f>VLOOKUP(C67,Spisok!$A$1:$AA$8695,4,0)</f>
        <v>LAT</v>
      </c>
      <c r="H67" s="10">
        <v>0.01</v>
      </c>
      <c r="I67" s="10">
        <v>0</v>
      </c>
      <c r="J67" s="10">
        <v>94.134031691628138</v>
      </c>
      <c r="K67" s="10">
        <f>LARGE(M67:V67,1)+LARGE(M67:V67,2)+LARGE(M67:V67,3)+LARGE(M67:V67,4)+LARGE(M67:V67,5)+LARGE(M67:V67,6)</f>
        <v>363.75306080785731</v>
      </c>
      <c r="L67" s="5">
        <f>SUM(H67:K67)</f>
        <v>457.89709249948544</v>
      </c>
      <c r="M67" s="10">
        <f>VLOOKUP(C67,игроки1,7,0)</f>
        <v>94.134031691628138</v>
      </c>
      <c r="N67" s="10">
        <f>VLOOKUP(C67,игроки1,9,0)</f>
        <v>93.298089347185538</v>
      </c>
      <c r="O67" s="10">
        <f>VLOOKUP(C67,игроки1,11,0)</f>
        <v>0</v>
      </c>
      <c r="P67" s="10">
        <f>VLOOKUP(C67,Spisok!$A$1:$AL$809,13,0)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79.053803339517629</v>
      </c>
      <c r="T67" s="10">
        <f>VLOOKUP(C67,игроки1,21,0)</f>
        <v>69.907226834568448</v>
      </c>
      <c r="U67" s="10">
        <f>VLOOKUP(C67,игроки1,23,0)</f>
        <v>27.359909594957543</v>
      </c>
      <c r="V67" s="21">
        <f>VLOOKUP(C67,игроки1,25,0)</f>
        <v>0</v>
      </c>
      <c r="W67" s="16">
        <f>COUNTIFS(M67:V67,"&gt;0")</f>
        <v>5</v>
      </c>
    </row>
    <row r="68" spans="1:23" ht="12.75" customHeight="1" x14ac:dyDescent="0.25">
      <c r="A68" s="13">
        <v>64</v>
      </c>
      <c r="B68" s="13">
        <v>82</v>
      </c>
      <c r="C68" s="94" t="s">
        <v>389</v>
      </c>
      <c r="D68" s="94" t="s">
        <v>439</v>
      </c>
      <c r="E68" s="92">
        <f>VLOOKUP(C68,Spisok!$A$1:$AA$8695,5,0)</f>
        <v>2155.907692090007</v>
      </c>
      <c r="F68" s="8" t="str">
        <f>VLOOKUP(C68,Spisok!$A$1:$AA$8695,2,0)</f>
        <v>IGM</v>
      </c>
      <c r="G68" s="8" t="str">
        <f>VLOOKUP(C68,Spisok!$A$1:$AA$8695,4,0)</f>
        <v>LAT</v>
      </c>
      <c r="H68" s="10">
        <v>227.05079346258429</v>
      </c>
      <c r="I68" s="10">
        <v>26.593367916103237</v>
      </c>
      <c r="J68" s="10">
        <v>93.117032577868045</v>
      </c>
      <c r="K68" s="10">
        <f>LARGE(M68:V68,1)+LARGE(M68:V68,2)+LARGE(M68:V68,3)+LARGE(M68:V68,4)+LARGE(M68:V68,5)+LARGE(M68:V68,6)</f>
        <v>106.84917317582813</v>
      </c>
      <c r="L68" s="5">
        <f>SUM(H68:K68)</f>
        <v>453.61036713238371</v>
      </c>
      <c r="M68" s="10">
        <f>VLOOKUP(C68,игроки1,7,0)</f>
        <v>48.175392528911352</v>
      </c>
      <c r="N68" s="10">
        <f>VLOOKUP(C68,игроки1,9,0)</f>
        <v>0</v>
      </c>
      <c r="O68" s="10">
        <f>VLOOKUP(C68,игроки1,11,0)</f>
        <v>0</v>
      </c>
      <c r="P68" s="10">
        <f>VLOOKUP(C68,Spisok!$A$1:$AL$809,13,0)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58.673780646916782</v>
      </c>
      <c r="U68" s="10">
        <f>VLOOKUP(C68,игроки1,23,0)</f>
        <v>0</v>
      </c>
      <c r="V68" s="21">
        <f>VLOOKUP(C68,игроки1,25,0)</f>
        <v>0</v>
      </c>
      <c r="W68" s="16">
        <f>COUNTIFS(M68:V68,"&gt;0")</f>
        <v>2</v>
      </c>
    </row>
    <row r="69" spans="1:23" ht="12.75" customHeight="1" x14ac:dyDescent="0.25">
      <c r="A69" s="13">
        <v>65</v>
      </c>
      <c r="B69" s="13">
        <v>77</v>
      </c>
      <c r="C69" s="94" t="s">
        <v>128</v>
      </c>
      <c r="D69" s="94" t="s">
        <v>288</v>
      </c>
      <c r="E69" s="92">
        <f>VLOOKUP(C69,Spisok!$A$1:$AA$8695,5,0)</f>
        <v>1837.3322263895011</v>
      </c>
      <c r="F69" s="8">
        <f>VLOOKUP(C69,Spisok!$A$1:$AA$8695,2,0)</f>
        <v>0</v>
      </c>
      <c r="G69" s="8" t="str">
        <f>VLOOKUP(C69,Spisok!$A$1:$AA$8695,4,0)</f>
        <v>LAT</v>
      </c>
      <c r="H69" s="10">
        <v>132.14614710167046</v>
      </c>
      <c r="I69" s="10">
        <v>110.62944074108752</v>
      </c>
      <c r="J69" s="10">
        <v>93.679760497477872</v>
      </c>
      <c r="K69" s="10">
        <f>LARGE(M69:V69,1)+LARGE(M69:V69,2)+LARGE(M69:V69,3)+LARGE(M69:V69,4)+LARGE(M69:V69,5)+LARGE(M69:V69,6)</f>
        <v>113.89349349702917</v>
      </c>
      <c r="L69" s="5">
        <f>SUM(H69:K69)</f>
        <v>450.34884183726507</v>
      </c>
      <c r="M69" s="10">
        <f>VLOOKUP(C69,игроки1,7,0)</f>
        <v>52.510111119348274</v>
      </c>
      <c r="N69" s="10">
        <f>VLOOKUP(C69,игроки1,9,0)</f>
        <v>0</v>
      </c>
      <c r="O69" s="10">
        <f>VLOOKUP(C69,игроки1,11,0)</f>
        <v>0</v>
      </c>
      <c r="P69" s="10">
        <f>VLOOKUP(C69,Spisok!$A$1:$AL$809,13,0)</f>
        <v>0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61.383382377680903</v>
      </c>
      <c r="U69" s="10">
        <f>VLOOKUP(C69,игроки1,23,0)</f>
        <v>0</v>
      </c>
      <c r="V69" s="21">
        <f>VLOOKUP(C69,игроки1,25,0)</f>
        <v>0</v>
      </c>
      <c r="W69" s="16">
        <f>COUNTIFS(M69:V69,"&gt;0")</f>
        <v>2</v>
      </c>
    </row>
    <row r="70" spans="1:23" ht="12.75" customHeight="1" x14ac:dyDescent="0.25">
      <c r="A70" s="13">
        <v>66</v>
      </c>
      <c r="B70" s="13">
        <v>8</v>
      </c>
      <c r="C70" s="94" t="s">
        <v>1031</v>
      </c>
      <c r="D70" s="94"/>
      <c r="E70" s="92">
        <f>VLOOKUP(C70,Spisok!$A$1:$AA$8695,5,0)</f>
        <v>1949</v>
      </c>
      <c r="F70" s="8">
        <f>VLOOKUP(C70,Spisok!$A$1:$AA$8695,2,0)</f>
        <v>0</v>
      </c>
      <c r="G70" s="8" t="str">
        <f>VLOOKUP(C70,Spisok!$A$1:$AA$8695,4,0)</f>
        <v>LAT</v>
      </c>
      <c r="H70" s="10"/>
      <c r="I70" s="10"/>
      <c r="J70" s="10">
        <v>38.58148770077544</v>
      </c>
      <c r="K70" s="10">
        <f>LARGE(M70:V70,1)+LARGE(M70:V70,2)+LARGE(M70:V70,3)+LARGE(M70:V70,4)+LARGE(M70:V70,5)+LARGE(M70:V70,6)</f>
        <v>411.14549080439707</v>
      </c>
      <c r="L70" s="5">
        <f>SUM(H70:K70)</f>
        <v>449.7269785051725</v>
      </c>
      <c r="M70" s="10">
        <f>VLOOKUP(C70,игроки1,7,0)</f>
        <v>0</v>
      </c>
      <c r="N70" s="10">
        <f>VLOOKUP(C70,игроки1,9,0)</f>
        <v>90.322308665159227</v>
      </c>
      <c r="O70" s="10">
        <f>VLOOKUP(C70,игроки1,11,0)</f>
        <v>53.930703259005149</v>
      </c>
      <c r="P70" s="10">
        <f>VLOOKUP(C70,Spisok!$A$1:$AL$809,13,0)</f>
        <v>0</v>
      </c>
      <c r="Q70" s="10">
        <f>VLOOKUP(C70,игроки1,15,0)</f>
        <v>0</v>
      </c>
      <c r="R70" s="10">
        <f>VLOOKUP(C70,игроки1,17,0)</f>
        <v>73.27302631578948</v>
      </c>
      <c r="S70" s="10">
        <f>VLOOKUP(C70,игроки1,19,0)</f>
        <v>0</v>
      </c>
      <c r="T70" s="10">
        <f>VLOOKUP(C70,игроки1,21,0)</f>
        <v>100</v>
      </c>
      <c r="U70" s="10">
        <f>VLOOKUP(C70,игроки1,23,0)</f>
        <v>93.61945256444325</v>
      </c>
      <c r="V70" s="21">
        <f>VLOOKUP(C70,игроки1,25,0)</f>
        <v>0</v>
      </c>
      <c r="W70" s="16">
        <f>COUNTIFS(M70:V70,"&gt;0")</f>
        <v>5</v>
      </c>
    </row>
    <row r="71" spans="1:23" ht="12.75" customHeight="1" x14ac:dyDescent="0.25">
      <c r="A71" s="13">
        <v>67</v>
      </c>
      <c r="B71" s="13">
        <v>81</v>
      </c>
      <c r="C71" s="94" t="s">
        <v>837</v>
      </c>
      <c r="D71" s="94" t="s">
        <v>906</v>
      </c>
      <c r="E71" s="92">
        <f>VLOOKUP(C71,Spisok!$A$1:$AA$8695,5,0)</f>
        <v>1784.5928961678467</v>
      </c>
      <c r="F71" s="8">
        <f>VLOOKUP(C71,Spisok!$A$1:$AA$8695,2,0)</f>
        <v>0</v>
      </c>
      <c r="G71" s="8" t="str">
        <f>VLOOKUP(C71,Spisok!$A$1:$AA$8695,4,0)</f>
        <v>LAT</v>
      </c>
      <c r="H71" s="10">
        <v>130.50986244397154</v>
      </c>
      <c r="I71" s="10">
        <v>101.03819538566631</v>
      </c>
      <c r="J71" s="10">
        <v>97.116513387912079</v>
      </c>
      <c r="K71" s="10">
        <f>LARGE(M71:V71,1)+LARGE(M71:V71,2)+LARGE(M71:V71,3)+LARGE(M71:V71,4)+LARGE(M71:V71,5)+LARGE(M71:V71,6)</f>
        <v>108.70710446281035</v>
      </c>
      <c r="L71" s="5">
        <f>SUM(H71:K71)</f>
        <v>437.37167568036023</v>
      </c>
      <c r="M71" s="10">
        <f>VLOOKUP(C71,игроки1,7,0)</f>
        <v>53.81507674756719</v>
      </c>
      <c r="N71" s="10">
        <f>VLOOKUP(C71,игроки1,9,0)</f>
        <v>0</v>
      </c>
      <c r="O71" s="10">
        <f>VLOOKUP(C71,игроки1,11,0)</f>
        <v>0</v>
      </c>
      <c r="P71" s="10">
        <f>VLOOKUP(C71,Spisok!$A$1:$AL$809,13,0)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54.892027715243159</v>
      </c>
      <c r="U71" s="10">
        <f>VLOOKUP(C71,игроки1,23,0)</f>
        <v>0</v>
      </c>
      <c r="V71" s="21">
        <f>VLOOKUP(C71,игроки1,25,0)</f>
        <v>0</v>
      </c>
      <c r="W71" s="16">
        <f>COUNTIFS(M71:V71,"&gt;0")</f>
        <v>2</v>
      </c>
    </row>
    <row r="72" spans="1:23" ht="12.75" customHeight="1" x14ac:dyDescent="0.25">
      <c r="A72" s="13">
        <v>68</v>
      </c>
      <c r="B72" s="13">
        <v>71</v>
      </c>
      <c r="C72" s="94" t="s">
        <v>132</v>
      </c>
      <c r="D72" s="94" t="s">
        <v>268</v>
      </c>
      <c r="E72" s="92">
        <f>VLOOKUP(C72,Spisok!$A$1:$AA$8695,5,0)</f>
        <v>2034.1891990652211</v>
      </c>
      <c r="F72" s="8" t="str">
        <f>VLOOKUP(C72,Spisok!$A$1:$AA$8695,2,0)</f>
        <v>IM</v>
      </c>
      <c r="G72" s="8" t="str">
        <f>VLOOKUP(C72,Spisok!$A$1:$AA$8695,4,0)</f>
        <v>LAT</v>
      </c>
      <c r="H72" s="10">
        <v>100.66471843307879</v>
      </c>
      <c r="I72" s="10">
        <v>59.092094350055284</v>
      </c>
      <c r="J72" s="10">
        <v>154.48034322738815</v>
      </c>
      <c r="K72" s="10">
        <f>LARGE(M72:V72,1)+LARGE(M72:V72,2)+LARGE(M72:V72,3)+LARGE(M72:V72,4)+LARGE(M72:V72,5)+LARGE(M72:V72,6)</f>
        <v>120.28636159611099</v>
      </c>
      <c r="L72" s="5">
        <f>SUM(H72:K72)</f>
        <v>434.52351760663316</v>
      </c>
      <c r="M72" s="10">
        <f>VLOOKUP(C72,игроки1,7,0)</f>
        <v>54.480343227388147</v>
      </c>
      <c r="N72" s="10">
        <f>VLOOKUP(C72,игроки1,9,0)</f>
        <v>0</v>
      </c>
      <c r="O72" s="10">
        <f>VLOOKUP(C72,игроки1,11,0)</f>
        <v>0</v>
      </c>
      <c r="P72" s="10">
        <f>VLOOKUP(C72,Spisok!$A$1:$AL$809,13,0)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65.806018368722846</v>
      </c>
      <c r="U72" s="10">
        <f>VLOOKUP(C72,игроки1,23,0)</f>
        <v>0</v>
      </c>
      <c r="V72" s="21">
        <f>VLOOKUP(C72,игроки1,25,0)</f>
        <v>0</v>
      </c>
      <c r="W72" s="16">
        <f>COUNTIFS(M72:V72,"&gt;0")</f>
        <v>2</v>
      </c>
    </row>
    <row r="73" spans="1:23" ht="12.75" customHeight="1" x14ac:dyDescent="0.25">
      <c r="A73" s="13">
        <v>69</v>
      </c>
      <c r="B73" s="13">
        <v>54</v>
      </c>
      <c r="C73" s="94" t="s">
        <v>1040</v>
      </c>
      <c r="D73" s="94" t="s">
        <v>307</v>
      </c>
      <c r="E73" s="92">
        <f>VLOOKUP(C73,Spisok!$A$1:$AA$8695,5,0)</f>
        <v>2054.1060164416645</v>
      </c>
      <c r="F73" s="8">
        <f>VLOOKUP(C73,Spisok!$A$1:$AA$8695,2,0)</f>
        <v>0</v>
      </c>
      <c r="G73" s="8" t="str">
        <f>VLOOKUP(C73,Spisok!$A$1:$AA$8695,4,0)</f>
        <v>LAT</v>
      </c>
      <c r="H73" s="10">
        <v>184.52666890965</v>
      </c>
      <c r="I73" s="10">
        <v>0</v>
      </c>
      <c r="J73" s="10">
        <v>79.201996753530111</v>
      </c>
      <c r="K73" s="10">
        <f>LARGE(M73:V73,1)+LARGE(M73:V73,2)+LARGE(M73:V73,3)+LARGE(M73:V73,4)+LARGE(M73:V73,5)+LARGE(M73:V73,6)</f>
        <v>161.75754829886762</v>
      </c>
      <c r="L73" s="5">
        <f>SUM(H73:K73)</f>
        <v>425.48621396204771</v>
      </c>
      <c r="M73" s="10">
        <f>VLOOKUP(C73,игроки1,7,0)</f>
        <v>79.201996753530111</v>
      </c>
      <c r="N73" s="10">
        <f>VLOOKUP(C73,игроки1,9,0)</f>
        <v>82.555551545337508</v>
      </c>
      <c r="O73" s="10">
        <f>VLOOKUP(C73,игроки1,11,0)</f>
        <v>0</v>
      </c>
      <c r="P73" s="10">
        <f>VLOOKUP(C73,Spisok!$A$1:$AL$809,13,0)</f>
        <v>0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10">
        <f>VLOOKUP(C73,игроки1,23,0)</f>
        <v>0</v>
      </c>
      <c r="V73" s="21">
        <f>VLOOKUP(C73,игроки1,25,0)</f>
        <v>0</v>
      </c>
      <c r="W73" s="16">
        <f>COUNTIFS(M73:V73,"&gt;0")</f>
        <v>2</v>
      </c>
    </row>
    <row r="74" spans="1:23" ht="12.75" customHeight="1" x14ac:dyDescent="0.25">
      <c r="A74" s="13">
        <v>70</v>
      </c>
      <c r="B74" s="13">
        <v>21</v>
      </c>
      <c r="C74" s="94" t="s">
        <v>1084</v>
      </c>
      <c r="D74" s="94" t="s">
        <v>1002</v>
      </c>
      <c r="E74" s="92">
        <f>VLOOKUP(C74,Spisok!$A$1:$AA$8695,5,0)</f>
        <v>1710.3932395417116</v>
      </c>
      <c r="F74" s="8">
        <f>VLOOKUP(C74,Spisok!$A$1:$AA$8695,2,0)</f>
        <v>0</v>
      </c>
      <c r="G74" s="8" t="str">
        <f>VLOOKUP(C74,Spisok!$A$1:$AA$8695,4,0)</f>
        <v>RUS</v>
      </c>
      <c r="H74" s="10"/>
      <c r="I74" s="10"/>
      <c r="J74" s="10">
        <v>118.95718080664312</v>
      </c>
      <c r="K74" s="10">
        <f>LARGE(M74:V74,1)+LARGE(M74:V74,2)+LARGE(M74:V74,3)+LARGE(M74:V74,4)+LARGE(M74:V74,5)+LARGE(M74:V74,6)</f>
        <v>305.93324639731668</v>
      </c>
      <c r="L74" s="5">
        <f>SUM(H74:K74)</f>
        <v>424.8904272039598</v>
      </c>
      <c r="M74" s="10">
        <f>VLOOKUP(C74,игроки1,7,0)</f>
        <v>43.572200574975788</v>
      </c>
      <c r="N74" s="10">
        <f>VLOOKUP(C74,игроки1,9,0)</f>
        <v>68.932188181002431</v>
      </c>
      <c r="O74" s="10">
        <f>VLOOKUP(C74,игроки1,11,0)</f>
        <v>37.341347897275853</v>
      </c>
      <c r="P74" s="10">
        <f>VLOOKUP(C74,Spisok!$A$1:$AL$809,13,0)</f>
        <v>56.886432275343317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34.285714285714285</v>
      </c>
      <c r="T74" s="10">
        <f>VLOOKUP(C74,игроки1,21,0)</f>
        <v>47.02549973044497</v>
      </c>
      <c r="U74" s="10">
        <f>VLOOKUP(C74,игроки1,23,0)</f>
        <v>52.175577738274306</v>
      </c>
      <c r="V74" s="21">
        <f>VLOOKUP(C74,игроки1,25,0)</f>
        <v>13.727272727272727</v>
      </c>
      <c r="W74" s="16">
        <f>COUNTIFS(M74:V74,"&gt;0")</f>
        <v>8</v>
      </c>
    </row>
    <row r="75" spans="1:23" ht="12.75" customHeight="1" x14ac:dyDescent="0.25">
      <c r="A75" s="13">
        <v>71</v>
      </c>
      <c r="B75" s="13">
        <v>60</v>
      </c>
      <c r="C75" s="94" t="s">
        <v>1061</v>
      </c>
      <c r="D75" s="94" t="s">
        <v>302</v>
      </c>
      <c r="E75" s="92">
        <f>VLOOKUP(C75,Spisok!$A$1:$AA$8695,5,0)</f>
        <v>1768</v>
      </c>
      <c r="F75" s="8" t="str">
        <f>VLOOKUP(C75,Spisok!$A$1:$AA$8695,2,0)</f>
        <v>IM</v>
      </c>
      <c r="G75" s="8" t="str">
        <f>VLOOKUP(C75,Spisok!$A$1:$AA$8695,4,0)</f>
        <v>LAT</v>
      </c>
      <c r="H75" s="10">
        <v>100.19803630620684</v>
      </c>
      <c r="I75" s="10">
        <v>114.40529891743348</v>
      </c>
      <c r="J75" s="10">
        <v>65.702474658291351</v>
      </c>
      <c r="K75" s="10">
        <f>LARGE(M75:V75,1)+LARGE(M75:V75,2)+LARGE(M75:V75,3)+LARGE(M75:V75,4)+LARGE(M75:V75,5)+LARGE(M75:V75,6)</f>
        <v>139.53009699071461</v>
      </c>
      <c r="L75" s="5">
        <f>SUM(H75:K75)</f>
        <v>419.83590687264632</v>
      </c>
      <c r="M75" s="10">
        <f>VLOOKUP(C75,игроки1,7,0)</f>
        <v>24.005358782322986</v>
      </c>
      <c r="N75" s="10">
        <f>VLOOKUP(C75,игроки1,9,0)</f>
        <v>24.154348892421375</v>
      </c>
      <c r="O75" s="10">
        <f>VLOOKUP(C75,игроки1,11,0)</f>
        <v>30.681248956420102</v>
      </c>
      <c r="P75" s="10">
        <f>VLOOKUP(C75,Spisok!$A$1:$AL$809,13,0)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37.220980975897824</v>
      </c>
      <c r="U75" s="10">
        <f>VLOOKUP(C75,игроки1,23,0)</f>
        <v>23.468159383652338</v>
      </c>
      <c r="V75" s="21">
        <f>VLOOKUP(C75,игроки1,25,0)</f>
        <v>0</v>
      </c>
      <c r="W75" s="16">
        <f>COUNTIFS(M75:V75,"&gt;0")</f>
        <v>5</v>
      </c>
    </row>
    <row r="76" spans="1:23" ht="12.75" customHeight="1" x14ac:dyDescent="0.25">
      <c r="A76" s="13">
        <v>72</v>
      </c>
      <c r="B76" s="13">
        <v>64</v>
      </c>
      <c r="C76" s="68" t="s">
        <v>653</v>
      </c>
      <c r="D76" s="68" t="s">
        <v>698</v>
      </c>
      <c r="E76" s="85">
        <f>VLOOKUP(C76,Spisok!$A$1:$AA$8695,5,0)</f>
        <v>1833.7766895998882</v>
      </c>
      <c r="F76" s="69">
        <f>VLOOKUP(C76,Spisok!$A$1:$AA$8695,2,0)</f>
        <v>0</v>
      </c>
      <c r="G76" s="69" t="str">
        <f>VLOOKUP(C76,Spisok!$A$1:$AA$8695,4,0)</f>
        <v>LAT</v>
      </c>
      <c r="H76" s="70">
        <v>55.66452114403927</v>
      </c>
      <c r="I76" s="70">
        <v>53.459514491220645</v>
      </c>
      <c r="J76" s="70">
        <v>167.8916548413726</v>
      </c>
      <c r="K76" s="70">
        <f>LARGE(M76:V76,1)+LARGE(M76:V76,2)+LARGE(M76:V76,3)+LARGE(M76:V76,4)+LARGE(M76:V76,5)+LARGE(M76:V76,6)</f>
        <v>130.21133879927697</v>
      </c>
      <c r="L76" s="5">
        <f>SUM(H76:K76)</f>
        <v>407.2270292759095</v>
      </c>
      <c r="M76" s="70">
        <f>VLOOKUP(C76,игроки1,7,0)</f>
        <v>90.6495553304064</v>
      </c>
      <c r="N76" s="70">
        <f>VLOOKUP(C76,игроки1,9,0)</f>
        <v>0</v>
      </c>
      <c r="O76" s="10">
        <f>VLOOKUP(C76,игроки1,11,0)</f>
        <v>0</v>
      </c>
      <c r="P76" s="10">
        <f>VLOOKUP(C76,Spisok!$A$1:$AL$809,13,0)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39.56178346887058</v>
      </c>
      <c r="U76" s="10">
        <f>VLOOKUP(C76,игроки1,23,0)</f>
        <v>0</v>
      </c>
      <c r="V76" s="71">
        <f>VLOOKUP(C76,игроки1,25,0)</f>
        <v>0</v>
      </c>
      <c r="W76" s="72">
        <f>COUNTIFS(M76:V76,"&gt;0")</f>
        <v>2</v>
      </c>
    </row>
    <row r="77" spans="1:23" ht="12.75" customHeight="1" x14ac:dyDescent="0.25">
      <c r="A77" s="13">
        <v>73</v>
      </c>
      <c r="B77" s="13">
        <v>125</v>
      </c>
      <c r="C77" s="94" t="s">
        <v>140</v>
      </c>
      <c r="D77" s="94" t="s">
        <v>253</v>
      </c>
      <c r="E77" s="92">
        <f>VLOOKUP(C77,Spisok!$A$1:$AA$8695,5,0)</f>
        <v>2058</v>
      </c>
      <c r="F77" s="8" t="str">
        <f>VLOOKUP(C77,Spisok!$A$1:$AA$8695,2,0)</f>
        <v>IGM</v>
      </c>
      <c r="G77" s="8" t="str">
        <f>VLOOKUP(C77,Spisok!$A$1:$AA$8695,4,0)</f>
        <v>LAT</v>
      </c>
      <c r="H77" s="10">
        <v>233.03771367643748</v>
      </c>
      <c r="I77" s="10">
        <v>41.237427613532461</v>
      </c>
      <c r="J77" s="10">
        <v>62.501882267644511</v>
      </c>
      <c r="K77" s="10">
        <f>LARGE(M77:V77,1)+LARGE(M77:V77,2)+LARGE(M77:V77,3)+LARGE(M77:V77,4)+LARGE(M77:V77,5)+LARGE(M77:V77,6)</f>
        <v>62.501882267644511</v>
      </c>
      <c r="L77" s="5">
        <f>SUM(H77:K77)</f>
        <v>399.27890582525902</v>
      </c>
      <c r="M77" s="10">
        <f>VLOOKUP(C77,игроки1,7,0)</f>
        <v>62.501882267644511</v>
      </c>
      <c r="N77" s="10">
        <f>VLOOKUP(C77,игроки1,9,0)</f>
        <v>0</v>
      </c>
      <c r="O77" s="10">
        <f>VLOOKUP(C77,игроки1,11,0)</f>
        <v>0</v>
      </c>
      <c r="P77" s="10">
        <f>VLOOKUP(C77,Spisok!$A$1:$AL$809,13,0)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10">
        <f>VLOOKUP(C77,игроки1,23,0)</f>
        <v>0</v>
      </c>
      <c r="V77" s="21">
        <f>VLOOKUP(C77,игроки1,25,0)</f>
        <v>0</v>
      </c>
      <c r="W77" s="16">
        <f>COUNTIFS(M77:V77,"&gt;0")</f>
        <v>1</v>
      </c>
    </row>
    <row r="78" spans="1:23" ht="12.75" customHeight="1" x14ac:dyDescent="0.25">
      <c r="A78" s="13">
        <v>74</v>
      </c>
      <c r="B78" s="13">
        <v>63</v>
      </c>
      <c r="C78" s="94" t="s">
        <v>1054</v>
      </c>
      <c r="D78" s="94" t="s">
        <v>357</v>
      </c>
      <c r="E78" s="92">
        <f>VLOOKUP(C78,Spisok!$A$1:$AA$8695,5,0)</f>
        <v>1884.3266658735392</v>
      </c>
      <c r="F78" s="8">
        <f>VLOOKUP(C78,Spisok!$A$1:$AA$8695,2,0)</f>
        <v>0</v>
      </c>
      <c r="G78" s="8" t="str">
        <f>VLOOKUP(C78,Spisok!$A$1:$AA$8695,4,0)</f>
        <v>LAT</v>
      </c>
      <c r="H78" s="10">
        <v>121.6388546435702</v>
      </c>
      <c r="I78" s="10">
        <v>71.990177763678872</v>
      </c>
      <c r="J78" s="10">
        <v>74.890570278989827</v>
      </c>
      <c r="K78" s="10">
        <f>LARGE(M78:V78,1)+LARGE(M78:V78,2)+LARGE(M78:V78,3)+LARGE(M78:V78,4)+LARGE(M78:V78,5)+LARGE(M78:V78,6)</f>
        <v>130.31282809170651</v>
      </c>
      <c r="L78" s="5">
        <f>SUM(H78:K78)</f>
        <v>398.83243077794543</v>
      </c>
      <c r="M78" s="10">
        <f>VLOOKUP(C78,игроки1,7,0)</f>
        <v>40.30507711358775</v>
      </c>
      <c r="N78" s="10">
        <f>VLOOKUP(C78,игроки1,9,0)</f>
        <v>0</v>
      </c>
      <c r="O78" s="10">
        <f>VLOOKUP(C78,игроки1,11,0)</f>
        <v>0</v>
      </c>
      <c r="P78" s="10">
        <f>VLOOKUP(C78,Spisok!$A$1:$AL$809,13,0)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90.007750978118764</v>
      </c>
      <c r="U78" s="10">
        <f>VLOOKUP(C78,игроки1,23,0)</f>
        <v>0</v>
      </c>
      <c r="V78" s="21">
        <f>VLOOKUP(C78,игроки1,25,0)</f>
        <v>0</v>
      </c>
      <c r="W78" s="16">
        <f>COUNTIFS(M78:V78,"&gt;0")</f>
        <v>2</v>
      </c>
    </row>
    <row r="79" spans="1:23" ht="12.75" customHeight="1" x14ac:dyDescent="0.25">
      <c r="A79" s="13">
        <v>75</v>
      </c>
      <c r="B79" s="13">
        <v>122</v>
      </c>
      <c r="C79" s="94" t="s">
        <v>15</v>
      </c>
      <c r="D79" s="94" t="s">
        <v>279</v>
      </c>
      <c r="E79" s="92">
        <f>VLOOKUP(C79,Spisok!$A$1:$AA$8695,5,0)</f>
        <v>1663.6871248741109</v>
      </c>
      <c r="F79" s="8">
        <f>VLOOKUP(C79,Spisok!$A$1:$AA$8695,2,0)</f>
        <v>0</v>
      </c>
      <c r="G79" s="8" t="str">
        <f>VLOOKUP(C79,Spisok!$A$1:$AA$8695,4,0)</f>
        <v>GER</v>
      </c>
      <c r="H79" s="10">
        <v>204.3402632059059</v>
      </c>
      <c r="I79" s="10">
        <v>76.243431579399953</v>
      </c>
      <c r="J79" s="10">
        <v>40.032633932601783</v>
      </c>
      <c r="K79" s="10">
        <f>LARGE(M79:V79,1)+LARGE(M79:V79,2)+LARGE(M79:V79,3)+LARGE(M79:V79,4)+LARGE(M79:V79,5)+LARGE(M79:V79,6)</f>
        <v>64.377929241289152</v>
      </c>
      <c r="L79" s="5">
        <f>SUM(H79:K79)</f>
        <v>384.99425795919683</v>
      </c>
      <c r="M79" s="10">
        <f>VLOOKUP(C79,игроки1,7,0)</f>
        <v>13.970918421896718</v>
      </c>
      <c r="N79" s="10">
        <f>VLOOKUP(C79,игроки1,9,0)</f>
        <v>0</v>
      </c>
      <c r="O79" s="10">
        <f>VLOOKUP(C79,игроки1,11,0)</f>
        <v>0</v>
      </c>
      <c r="P79" s="10">
        <f>VLOOKUP(C79,Spisok!$A$1:$AL$809,13,0)</f>
        <v>0</v>
      </c>
      <c r="Q79" s="10">
        <f>VLOOKUP(C79,игроки1,15,0)</f>
        <v>0</v>
      </c>
      <c r="R79" s="10">
        <f>VLOOKUP(C79,игроки1,17,0)</f>
        <v>23.774954627949185</v>
      </c>
      <c r="S79" s="10">
        <f>VLOOKUP(C79,игроки1,19,0)</f>
        <v>0</v>
      </c>
      <c r="T79" s="10">
        <f>VLOOKUP(C79,игроки1,21,0)</f>
        <v>26.632056191443258</v>
      </c>
      <c r="U79" s="10">
        <f>VLOOKUP(C79,игроки1,23,0)</f>
        <v>0</v>
      </c>
      <c r="V79" s="21">
        <f>VLOOKUP(C79,игроки1,25,0)</f>
        <v>0</v>
      </c>
      <c r="W79" s="16">
        <f>COUNTIFS(M79:V79,"&gt;0")</f>
        <v>3</v>
      </c>
    </row>
    <row r="80" spans="1:23" ht="12.75" customHeight="1" x14ac:dyDescent="0.25">
      <c r="A80" s="13">
        <v>76</v>
      </c>
      <c r="B80" s="13">
        <v>112</v>
      </c>
      <c r="C80" s="94" t="s">
        <v>391</v>
      </c>
      <c r="D80" s="94" t="s">
        <v>431</v>
      </c>
      <c r="E80" s="92">
        <f>VLOOKUP(C80,Spisok!$A$1:$AA$8695,5,0)</f>
        <v>1791.8946911113076</v>
      </c>
      <c r="F80" s="8">
        <f>VLOOKUP(C80,Spisok!$A$1:$AA$8695,2,0)</f>
        <v>0</v>
      </c>
      <c r="G80" s="8" t="str">
        <f>VLOOKUP(C80,Spisok!$A$1:$AA$8695,4,0)</f>
        <v>LAT</v>
      </c>
      <c r="H80" s="10">
        <v>81.557191692418826</v>
      </c>
      <c r="I80" s="10">
        <v>32.116577694416392</v>
      </c>
      <c r="J80" s="10">
        <v>196.28817283939239</v>
      </c>
      <c r="K80" s="10">
        <f>LARGE(M80:V80,1)+LARGE(M80:V80,2)+LARGE(M80:V80,3)+LARGE(M80:V80,4)+LARGE(M80:V80,5)+LARGE(M80:V80,6)</f>
        <v>74.716248275121089</v>
      </c>
      <c r="L80" s="5">
        <f>SUM(H80:K80)</f>
        <v>384.67819050134869</v>
      </c>
      <c r="M80" s="10">
        <f>VLOOKUP(C80,игроки1,7,0)</f>
        <v>28.732641100777165</v>
      </c>
      <c r="N80" s="10">
        <f>VLOOKUP(C80,игроки1,9,0)</f>
        <v>0</v>
      </c>
      <c r="O80" s="10">
        <f>VLOOKUP(C80,игроки1,11,0)</f>
        <v>0</v>
      </c>
      <c r="P80" s="10">
        <f>VLOOKUP(C80,Spisok!$A$1:$AL$809,13,0)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45.983607174343923</v>
      </c>
      <c r="U80" s="10">
        <f>VLOOKUP(C80,игроки1,23,0)</f>
        <v>0</v>
      </c>
      <c r="V80" s="21">
        <f>VLOOKUP(C80,игроки1,25,0)</f>
        <v>0</v>
      </c>
      <c r="W80" s="16">
        <f>COUNTIFS(M80:V80,"&gt;0")</f>
        <v>2</v>
      </c>
    </row>
    <row r="81" spans="1:23" ht="12.75" customHeight="1" x14ac:dyDescent="0.25">
      <c r="A81" s="13">
        <v>77</v>
      </c>
      <c r="B81" s="13">
        <v>105</v>
      </c>
      <c r="C81" s="94" t="s">
        <v>147</v>
      </c>
      <c r="D81" s="94" t="s">
        <v>274</v>
      </c>
      <c r="E81" s="92">
        <f>VLOOKUP(C81,Spisok!$A$1:$AA$8695,5,0)</f>
        <v>1606</v>
      </c>
      <c r="F81" s="8">
        <f>VLOOKUP(C81,Spisok!$A$1:$AA$8695,2,0)</f>
        <v>0</v>
      </c>
      <c r="G81" s="8" t="str">
        <f>VLOOKUP(C81,Spisok!$A$1:$AA$8695,4,0)</f>
        <v>RUS</v>
      </c>
      <c r="H81" s="10">
        <v>80.802352869643101</v>
      </c>
      <c r="I81" s="10">
        <v>82.324015234463005</v>
      </c>
      <c r="J81" s="10">
        <v>128.92730659560991</v>
      </c>
      <c r="K81" s="10">
        <f>LARGE(M81:V81,1)+LARGE(M81:V81,2)+LARGE(M81:V81,3)+LARGE(M81:V81,4)+LARGE(M81:V81,5)+LARGE(M81:V81,6)</f>
        <v>79.818941174226879</v>
      </c>
      <c r="L81" s="5">
        <f>SUM(H81:K81)</f>
        <v>371.87261587394289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VLOOKUP(C81,Spisok!$A$1:$AL$809,13,0)</f>
        <v>22.258221143235485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29.332096474953616</v>
      </c>
      <c r="T81" s="10">
        <f>VLOOKUP(C81,игроки1,21,0)</f>
        <v>17.510799369539463</v>
      </c>
      <c r="U81" s="10">
        <f>VLOOKUP(C81,игроки1,23,0)</f>
        <v>10.7178241864983</v>
      </c>
      <c r="V81" s="21">
        <f>VLOOKUP(C81,игроки1,25,0)</f>
        <v>0</v>
      </c>
      <c r="W81" s="16">
        <f>COUNTIFS(M81:V81,"&gt;0")</f>
        <v>4</v>
      </c>
    </row>
    <row r="82" spans="1:23" ht="12.75" customHeight="1" x14ac:dyDescent="0.25">
      <c r="A82" s="13">
        <v>78</v>
      </c>
      <c r="B82" s="13">
        <v>108</v>
      </c>
      <c r="C82" s="94" t="s">
        <v>5</v>
      </c>
      <c r="D82" s="94" t="s">
        <v>260</v>
      </c>
      <c r="E82" s="92">
        <f>VLOOKUP(C82,Spisok!$A$1:$AA$8695,5,0)</f>
        <v>1847</v>
      </c>
      <c r="F82" s="8" t="str">
        <f>VLOOKUP(C82,Spisok!$A$1:$AA$8695,2,0)</f>
        <v>IM</v>
      </c>
      <c r="G82" s="8" t="str">
        <f>VLOOKUP(C82,Spisok!$A$1:$AA$8695,4,0)</f>
        <v>EST</v>
      </c>
      <c r="H82" s="10">
        <v>133.51465212513867</v>
      </c>
      <c r="I82" s="10">
        <v>93.133676748767826</v>
      </c>
      <c r="J82" s="10">
        <v>59.101791426087289</v>
      </c>
      <c r="K82" s="10">
        <f>LARGE(M82:V82,1)+LARGE(M82:V82,2)+LARGE(M82:V82,3)+LARGE(M82:V82,4)+LARGE(M82:V82,5)+LARGE(M82:V82,6)</f>
        <v>78.23041301503207</v>
      </c>
      <c r="L82" s="5">
        <f>SUM(H82:K82)</f>
        <v>363.98053331502587</v>
      </c>
      <c r="M82" s="10">
        <f>VLOOKUP(C82,игроки1,7,0)</f>
        <v>0</v>
      </c>
      <c r="N82" s="10">
        <f>VLOOKUP(C82,игроки1,9,0)</f>
        <v>44.427596113623629</v>
      </c>
      <c r="O82" s="10">
        <f>VLOOKUP(C82,игроки1,11,0)</f>
        <v>0</v>
      </c>
      <c r="P82" s="10">
        <f>VLOOKUP(C82,Spisok!$A$1:$AL$809,13,0)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10">
        <f>VLOOKUP(C82,игроки1,23,0)</f>
        <v>33.802816901408448</v>
      </c>
      <c r="V82" s="21">
        <f>VLOOKUP(C82,игроки1,25,0)</f>
        <v>0</v>
      </c>
      <c r="W82" s="16">
        <f>COUNTIFS(M82:V82,"&gt;0")</f>
        <v>2</v>
      </c>
    </row>
    <row r="83" spans="1:23" ht="12.75" customHeight="1" x14ac:dyDescent="0.25">
      <c r="A83" s="13">
        <v>79</v>
      </c>
      <c r="B83" s="13">
        <v>158</v>
      </c>
      <c r="C83" s="94" t="s">
        <v>1066</v>
      </c>
      <c r="D83" s="94" t="s">
        <v>345</v>
      </c>
      <c r="E83" s="92">
        <f>VLOOKUP(C83,Spisok!$A$1:$AA$8695,5,0)</f>
        <v>1727.2600091785978</v>
      </c>
      <c r="F83" s="8">
        <f>VLOOKUP(C83,Spisok!$A$1:$AA$8695,2,0)</f>
        <v>0</v>
      </c>
      <c r="G83" s="8" t="str">
        <f>VLOOKUP(C83,Spisok!$A$1:$AA$8695,4,0)</f>
        <v>LAT</v>
      </c>
      <c r="H83" s="10">
        <v>179.601911156771</v>
      </c>
      <c r="I83" s="10">
        <v>120.62771662809379</v>
      </c>
      <c r="J83" s="10">
        <v>17.574151486547493</v>
      </c>
      <c r="K83" s="10">
        <f>LARGE(M83:V83,1)+LARGE(M83:V83,2)+LARGE(M83:V83,3)+LARGE(M83:V83,4)+LARGE(M83:V83,5)+LARGE(M83:V83,6)</f>
        <v>45.856921401152839</v>
      </c>
      <c r="L83" s="5">
        <f>SUM(H83:K83)</f>
        <v>363.6607006725651</v>
      </c>
      <c r="M83" s="10">
        <f>VLOOKUP(C83,игроки1,7,0)</f>
        <v>17.574151486547493</v>
      </c>
      <c r="N83" s="10">
        <f>VLOOKUP(C83,игроки1,9,0)</f>
        <v>28.282769914605346</v>
      </c>
      <c r="O83" s="10">
        <f>VLOOKUP(C83,игроки1,11,0)</f>
        <v>0</v>
      </c>
      <c r="P83" s="10">
        <f>VLOOKUP(C83,Spisok!$A$1:$AL$809,13,0)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10">
        <f>VLOOKUP(C83,игроки1,23,0)</f>
        <v>0</v>
      </c>
      <c r="V83" s="21">
        <f>VLOOKUP(C83,игроки1,25,0)</f>
        <v>0</v>
      </c>
      <c r="W83" s="16">
        <f>COUNTIFS(M83:V83,"&gt;0")</f>
        <v>2</v>
      </c>
    </row>
    <row r="84" spans="1:23" ht="12.75" customHeight="1" x14ac:dyDescent="0.25">
      <c r="A84" s="13">
        <v>80</v>
      </c>
      <c r="B84" s="13">
        <v>123</v>
      </c>
      <c r="C84" s="94" t="s">
        <v>150</v>
      </c>
      <c r="D84" s="94" t="s">
        <v>313</v>
      </c>
      <c r="E84" s="92">
        <f>VLOOKUP(C84,Spisok!$A$1:$AA$8695,5,0)</f>
        <v>1607</v>
      </c>
      <c r="F84" s="8">
        <f>VLOOKUP(C84,Spisok!$A$1:$AA$8695,2,0)</f>
        <v>0</v>
      </c>
      <c r="G84" s="8" t="str">
        <f>VLOOKUP(C84,Spisok!$A$1:$AA$8695,4,0)</f>
        <v>RUS</v>
      </c>
      <c r="H84" s="10">
        <v>73.876905070490295</v>
      </c>
      <c r="I84" s="10">
        <v>120.43735603886778</v>
      </c>
      <c r="J84" s="10">
        <v>104.47711843676525</v>
      </c>
      <c r="K84" s="10">
        <f>LARGE(M84:V84,1)+LARGE(M84:V84,2)+LARGE(M84:V84,3)+LARGE(M84:V84,4)+LARGE(M84:V84,5)+LARGE(M84:V84,6)</f>
        <v>63.106710862963808</v>
      </c>
      <c r="L84" s="5">
        <f>SUM(H84:K84)</f>
        <v>361.8980904090871</v>
      </c>
      <c r="M84" s="10">
        <f>VLOOKUP(C84,игроки1,7,0)</f>
        <v>0</v>
      </c>
      <c r="N84" s="10">
        <f>VLOOKUP(C84,игроки1,9,0)</f>
        <v>7.5839344813748957</v>
      </c>
      <c r="O84" s="10">
        <f>VLOOKUP(C84,игроки1,11,0)</f>
        <v>0</v>
      </c>
      <c r="P84" s="10">
        <f>VLOOKUP(C84,Spisok!$A$1:$AL$809,13,0)</f>
        <v>24.980057899312555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10">
        <f>VLOOKUP(C84,игроки1,23,0)</f>
        <v>30.542718482276356</v>
      </c>
      <c r="V84" s="21">
        <f>VLOOKUP(C84,игроки1,25,0)</f>
        <v>0</v>
      </c>
      <c r="W84" s="16">
        <f>COUNTIFS(M84:V84,"&gt;0")</f>
        <v>3</v>
      </c>
    </row>
    <row r="85" spans="1:23" ht="12.75" customHeight="1" x14ac:dyDescent="0.25">
      <c r="A85" s="13">
        <v>81</v>
      </c>
      <c r="B85" s="13">
        <v>84</v>
      </c>
      <c r="C85" s="94" t="s">
        <v>1079</v>
      </c>
      <c r="D85" s="94" t="s">
        <v>527</v>
      </c>
      <c r="E85" s="92">
        <f>VLOOKUP(C85,Spisok!$A$1:$AA$8695,5,0)</f>
        <v>1527</v>
      </c>
      <c r="F85" s="8">
        <f>VLOOKUP(C85,Spisok!$A$1:$AA$8695,2,0)</f>
        <v>0</v>
      </c>
      <c r="G85" s="8" t="str">
        <f>VLOOKUP(C85,Spisok!$A$1:$AA$8695,4,0)</f>
        <v>LAT</v>
      </c>
      <c r="H85" s="6">
        <v>82.996208196964773</v>
      </c>
      <c r="I85" s="6">
        <v>85.527859035998105</v>
      </c>
      <c r="J85" s="32">
        <v>87.454552906625707</v>
      </c>
      <c r="K85" s="10">
        <f>LARGE(M85:V85,1)+LARGE(M85:V85,2)+LARGE(M85:V85,3)+LARGE(M85:V85,4)+LARGE(M85:V85,5)+LARGE(M85:V85,6)</f>
        <v>104.67268132337638</v>
      </c>
      <c r="L85" s="5">
        <f>SUM(H85:K85)</f>
        <v>360.65130146296497</v>
      </c>
      <c r="M85" s="10">
        <f>VLOOKUP(C85,игроки1,7,0)</f>
        <v>0.75355628688929444</v>
      </c>
      <c r="N85" s="10">
        <f>VLOOKUP(C85,игроки1,9,0)</f>
        <v>15.357381911048408</v>
      </c>
      <c r="O85" s="10">
        <f>VLOOKUP(C85,игроки1,11,0)</f>
        <v>19.221605623381429</v>
      </c>
      <c r="P85" s="10">
        <f>VLOOKUP(C85,Spisok!$A$1:$AL$809,13,0)</f>
        <v>0</v>
      </c>
      <c r="Q85" s="10">
        <f>VLOOKUP(C85,игроки1,15,0)</f>
        <v>0</v>
      </c>
      <c r="R85" s="10">
        <f>VLOOKUP(C85,игроки1,17,0)</f>
        <v>22.337486691030474</v>
      </c>
      <c r="S85" s="10">
        <f>VLOOKUP(C85,игроки1,19,0)</f>
        <v>16.82345463213094</v>
      </c>
      <c r="T85" s="10">
        <f>VLOOKUP(C85,игроки1,21,0)</f>
        <v>4.3582553156603092</v>
      </c>
      <c r="U85" s="10">
        <f>VLOOKUP(C85,игроки1,23,0)</f>
        <v>26.574497150124827</v>
      </c>
      <c r="V85" s="21">
        <f>VLOOKUP(C85,игроки1,25,0)</f>
        <v>0</v>
      </c>
      <c r="W85" s="16">
        <f>COUNTIFS(M85:V85,"&gt;0")</f>
        <v>7</v>
      </c>
    </row>
    <row r="86" spans="1:23" ht="12.75" customHeight="1" x14ac:dyDescent="0.25">
      <c r="A86" s="13">
        <v>82</v>
      </c>
      <c r="B86" s="13">
        <v>62</v>
      </c>
      <c r="C86" s="94" t="s">
        <v>57</v>
      </c>
      <c r="D86" s="94" t="s">
        <v>365</v>
      </c>
      <c r="E86" s="92">
        <f>VLOOKUP(C86,Spisok!$A$1:$AA$8695,5,0)</f>
        <v>1891</v>
      </c>
      <c r="F86" s="8">
        <f>VLOOKUP(C86,Spisok!$A$1:$AA$8695,2,0)</f>
        <v>0</v>
      </c>
      <c r="G86" s="8" t="str">
        <f>VLOOKUP(C86,Spisok!$A$1:$AA$8695,4,0)</f>
        <v>EST</v>
      </c>
      <c r="H86" s="10">
        <v>0</v>
      </c>
      <c r="I86" s="10">
        <v>0</v>
      </c>
      <c r="J86" s="10">
        <v>225.46839079124265</v>
      </c>
      <c r="K86" s="10">
        <f>LARGE(M86:V86,1)+LARGE(M86:V86,2)+LARGE(M86:V86,3)+LARGE(M86:V86,4)+LARGE(M86:V86,5)+LARGE(M86:V86,6)</f>
        <v>132.96975880389601</v>
      </c>
      <c r="L86" s="5">
        <f>SUM(H86:K86)</f>
        <v>358.43814959513867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VLOOKUP(C86,Spisok!$A$1:$AL$809,13,0)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75.200562983814223</v>
      </c>
      <c r="T86" s="10">
        <f>VLOOKUP(C86,игроки1,21,0)</f>
        <v>0</v>
      </c>
      <c r="U86" s="10">
        <f>VLOOKUP(C86,игроки1,23,0)</f>
        <v>57.769195820081777</v>
      </c>
      <c r="V86" s="21">
        <f>VLOOKUP(C86,игроки1,25,0)</f>
        <v>0</v>
      </c>
      <c r="W86" s="16">
        <f>COUNTIFS(M86:V86,"&gt;0")</f>
        <v>2</v>
      </c>
    </row>
    <row r="87" spans="1:23" ht="12.75" customHeight="1" x14ac:dyDescent="0.25">
      <c r="A87" s="13">
        <v>83</v>
      </c>
      <c r="B87" s="13">
        <v>86</v>
      </c>
      <c r="C87" s="94" t="s">
        <v>169</v>
      </c>
      <c r="D87" s="94" t="s">
        <v>317</v>
      </c>
      <c r="E87" s="92">
        <f>VLOOKUP(C87,Spisok!$A$1:$AA$8695,5,0)</f>
        <v>2106</v>
      </c>
      <c r="F87" s="8">
        <f>VLOOKUP(C87,Spisok!$A$1:$AA$8695,2,0)</f>
        <v>0</v>
      </c>
      <c r="G87" s="8" t="str">
        <f>VLOOKUP(C87,Spisok!$A$1:$AA$8695,4,0)</f>
        <v>LAT</v>
      </c>
      <c r="H87" s="10">
        <v>84.406724271242254</v>
      </c>
      <c r="I87" s="10">
        <v>97.523620847302638</v>
      </c>
      <c r="J87" s="10">
        <v>66.396350353556599</v>
      </c>
      <c r="K87" s="10">
        <f>LARGE(M87:V87,1)+LARGE(M87:V87,2)+LARGE(M87:V87,3)+LARGE(M87:V87,4)+LARGE(M87:V87,5)+LARGE(M87:V87,6)</f>
        <v>100</v>
      </c>
      <c r="L87" s="5">
        <f>SUM(H87:K87)</f>
        <v>348.32669547210151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VLOOKUP(C87,Spisok!$A$1:$AL$809,13,0)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VLOOKUP(C87,игроки1,23,0)</f>
        <v>100</v>
      </c>
      <c r="V87" s="21">
        <f>VLOOKUP(C87,игроки1,25,0)</f>
        <v>0</v>
      </c>
      <c r="W87" s="16">
        <f>COUNTIFS(M87:V87,"&gt;0")</f>
        <v>1</v>
      </c>
    </row>
    <row r="88" spans="1:23" ht="12.75" customHeight="1" x14ac:dyDescent="0.25">
      <c r="A88" s="13">
        <v>84</v>
      </c>
      <c r="B88" s="13"/>
      <c r="C88" s="94" t="s">
        <v>971</v>
      </c>
      <c r="D88" s="94" t="s">
        <v>907</v>
      </c>
      <c r="E88" s="92">
        <f>VLOOKUP(C88,Spisok!$A$1:$AA$8695,5,0)</f>
        <v>2044.6204638537886</v>
      </c>
      <c r="F88" s="8">
        <f>VLOOKUP(C88,Spisok!$A$1:$AA$8695,2,0)</f>
        <v>0</v>
      </c>
      <c r="G88" s="8" t="str">
        <f>VLOOKUP(C88,Spisok!$A$1:$AA$8695,4,0)</f>
        <v>LAT</v>
      </c>
      <c r="H88" s="10">
        <v>283.06304377625236</v>
      </c>
      <c r="I88" s="10">
        <v>0</v>
      </c>
      <c r="J88" s="10">
        <v>61.545445719813145</v>
      </c>
      <c r="K88" s="10">
        <f>LARGE(M88:V88,1)+LARGE(M88:V88,2)+LARGE(M88:V88,3)+LARGE(M88:V88,4)+LARGE(M88:V88,5)+LARGE(M88:V88,6)</f>
        <v>0</v>
      </c>
      <c r="L88" s="5">
        <f>SUM(H88:K88)</f>
        <v>344.60848949606549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VLOOKUP(C88,Spisok!$A$1:$AL$809,13,0)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10">
        <f>VLOOKUP(C88,игроки1,23,0)</f>
        <v>0</v>
      </c>
      <c r="V88" s="21">
        <f>VLOOKUP(C88,игроки1,25,0)</f>
        <v>0</v>
      </c>
      <c r="W88" s="16">
        <f>COUNTIFS(M88:V88,"&gt;0")</f>
        <v>0</v>
      </c>
    </row>
    <row r="89" spans="1:23" ht="12.75" customHeight="1" x14ac:dyDescent="0.25">
      <c r="A89" s="13">
        <v>85</v>
      </c>
      <c r="B89" s="13">
        <v>48</v>
      </c>
      <c r="C89" s="94" t="s">
        <v>841</v>
      </c>
      <c r="D89" s="94" t="s">
        <v>868</v>
      </c>
      <c r="E89" s="92">
        <f>VLOOKUP(C89,Spisok!$A$1:$AA$8695,5,0)</f>
        <v>1593</v>
      </c>
      <c r="F89" s="8">
        <f>VLOOKUP(C89,Spisok!$A$1:$AA$8695,2,0)</f>
        <v>0</v>
      </c>
      <c r="G89" s="8" t="str">
        <f>VLOOKUP(C89,Spisok!$A$1:$AA$8695,4,0)</f>
        <v>LAT</v>
      </c>
      <c r="H89" s="10"/>
      <c r="I89" s="10">
        <v>27.947166437751214</v>
      </c>
      <c r="J89" s="10">
        <v>129.16827848604052</v>
      </c>
      <c r="K89" s="10">
        <f>LARGE(M89:V89,1)+LARGE(M89:V89,2)+LARGE(M89:V89,3)+LARGE(M89:V89,4)+LARGE(M89:V89,5)+LARGE(M89:V89,6)</f>
        <v>185.40638784075156</v>
      </c>
      <c r="L89" s="5">
        <f>SUM(H89:K89)</f>
        <v>342.52183276454332</v>
      </c>
      <c r="M89" s="10">
        <f>VLOOKUP(C89,игроки1,7,0)</f>
        <v>30.664656765940602</v>
      </c>
      <c r="N89" s="10">
        <f>VLOOKUP(C89,игроки1,9,0)</f>
        <v>20.916776463914363</v>
      </c>
      <c r="O89" s="10">
        <f>VLOOKUP(C89,игроки1,11,0)</f>
        <v>27.479053370919551</v>
      </c>
      <c r="P89" s="10">
        <f>VLOOKUP(C89,Spisok!$A$1:$AL$809,13,0)</f>
        <v>0</v>
      </c>
      <c r="Q89" s="10">
        <f>VLOOKUP(C89,игроки1,15,0)</f>
        <v>0</v>
      </c>
      <c r="R89" s="10">
        <f>VLOOKUP(C89,игроки1,17,0)</f>
        <v>47.55402612516805</v>
      </c>
      <c r="S89" s="10">
        <f>VLOOKUP(C89,игроки1,19,0)</f>
        <v>46.917293233082709</v>
      </c>
      <c r="T89" s="10">
        <f>VLOOKUP(C89,игроки1,21,0)</f>
        <v>11.874581881726259</v>
      </c>
      <c r="U89" s="10">
        <f>VLOOKUP(C89,игроки1,23,0)</f>
        <v>9.2514461411858111</v>
      </c>
      <c r="V89" s="21">
        <f>VLOOKUP(C89,игроки1,25,0)</f>
        <v>0</v>
      </c>
      <c r="W89" s="16">
        <f>COUNTIFS(M89:V89,"&gt;0")</f>
        <v>7</v>
      </c>
    </row>
    <row r="90" spans="1:23" ht="12.75" customHeight="1" x14ac:dyDescent="0.25">
      <c r="A90" s="13">
        <v>86</v>
      </c>
      <c r="B90" s="13"/>
      <c r="C90" s="94" t="s">
        <v>390</v>
      </c>
      <c r="D90" s="94" t="s">
        <v>428</v>
      </c>
      <c r="E90" s="77">
        <f>VLOOKUP(C90,Spisok!$A$1:$AA$8695,5,0)</f>
        <v>2114.959455830317</v>
      </c>
      <c r="F90" s="8" t="str">
        <f>VLOOKUP(C90,Spisok!$A$1:$AA$8695,2,0)</f>
        <v>IM</v>
      </c>
      <c r="G90" s="8" t="str">
        <f>VLOOKUP(C90,Spisok!$A$1:$AA$8695,4,0)</f>
        <v>LAT</v>
      </c>
      <c r="H90" s="10">
        <v>261.62278893939731</v>
      </c>
      <c r="I90" s="10">
        <v>77.300764865531704</v>
      </c>
      <c r="J90" s="10">
        <v>0</v>
      </c>
      <c r="K90" s="10">
        <f>LARGE(M90:V90,1)+LARGE(M90:V90,2)+LARGE(M90:V90,3)+LARGE(M90:V90,4)+LARGE(M90:V90,5)+LARGE(M90:V90,6)</f>
        <v>0</v>
      </c>
      <c r="L90" s="5">
        <f>SUM(H90:K90)</f>
        <v>338.92355380492904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VLOOKUP(C90,Spisok!$A$1:$AL$809,13,0)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0</v>
      </c>
      <c r="T90" s="10">
        <f>VLOOKUP(C90,игроки1,21,0)</f>
        <v>0</v>
      </c>
      <c r="U90" s="10">
        <f>VLOOKUP(C90,игроки1,23,0)</f>
        <v>0</v>
      </c>
      <c r="V90" s="21">
        <f>VLOOKUP(C90,игроки1,25,0)</f>
        <v>0</v>
      </c>
      <c r="W90" s="16">
        <f>COUNTIFS(M90:V90,"&gt;0")</f>
        <v>0</v>
      </c>
    </row>
    <row r="91" spans="1:23" ht="12.75" customHeight="1" x14ac:dyDescent="0.25">
      <c r="A91" s="13">
        <v>87</v>
      </c>
      <c r="B91" s="13">
        <v>202</v>
      </c>
      <c r="C91" s="94" t="s">
        <v>122</v>
      </c>
      <c r="D91" s="94" t="s">
        <v>322</v>
      </c>
      <c r="E91" s="92">
        <f>VLOOKUP(C91,Spisok!$A$1:$AA$8695,5,0)</f>
        <v>1694</v>
      </c>
      <c r="F91" s="8">
        <f>VLOOKUP(C91,Spisok!$A$1:$AA$8695,2,0)</f>
        <v>0</v>
      </c>
      <c r="G91" s="8" t="str">
        <f>VLOOKUP(C91,Spisok!$A$1:$AA$8695,4,0)</f>
        <v>LAT</v>
      </c>
      <c r="H91" s="10">
        <v>206.16071750522752</v>
      </c>
      <c r="I91" s="10">
        <v>48.830382221924921</v>
      </c>
      <c r="J91" s="10">
        <v>50.435074933193526</v>
      </c>
      <c r="K91" s="10">
        <f>LARGE(M91:V91,1)+LARGE(M91:V91,2)+LARGE(M91:V91,3)+LARGE(M91:V91,4)+LARGE(M91:V91,5)+LARGE(M91:V91,6)</f>
        <v>31.151943040312986</v>
      </c>
      <c r="L91" s="5">
        <f>SUM(H91:K91)</f>
        <v>336.57811770065894</v>
      </c>
      <c r="M91" s="10">
        <f>VLOOKUP(C91,игроки1,7,0)</f>
        <v>31.151943040312986</v>
      </c>
      <c r="N91" s="10">
        <f>VLOOKUP(C91,игроки1,9,0)</f>
        <v>0</v>
      </c>
      <c r="O91" s="10">
        <f>VLOOKUP(C91,игроки1,11,0)</f>
        <v>0</v>
      </c>
      <c r="P91" s="10">
        <f>VLOOKUP(C91,Spisok!$A$1:$AL$809,13,0)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10">
        <f>VLOOKUP(C91,игроки1,23,0)</f>
        <v>0</v>
      </c>
      <c r="V91" s="21">
        <f>VLOOKUP(C91,игроки1,25,0)</f>
        <v>0</v>
      </c>
      <c r="W91" s="16">
        <f>COUNTIFS(M91:V91,"&gt;0")</f>
        <v>1</v>
      </c>
    </row>
    <row r="92" spans="1:23" ht="12.75" customHeight="1" x14ac:dyDescent="0.25">
      <c r="A92" s="13">
        <v>88</v>
      </c>
      <c r="B92" s="13">
        <v>124</v>
      </c>
      <c r="C92" s="94" t="s">
        <v>112</v>
      </c>
      <c r="D92" s="94" t="s">
        <v>277</v>
      </c>
      <c r="E92" s="92">
        <f>VLOOKUP(C92,Spisok!$A$1:$AA$8695,5,0)</f>
        <v>2098.2028508360186</v>
      </c>
      <c r="F92" s="8" t="str">
        <f>VLOOKUP(C92,Spisok!$A$1:$AA$8695,2,0)</f>
        <v>IM</v>
      </c>
      <c r="G92" s="8" t="str">
        <f>VLOOKUP(C92,Spisok!$A$1:$AA$8695,4,0)</f>
        <v>LAT</v>
      </c>
      <c r="H92" s="10">
        <v>82.027169028777578</v>
      </c>
      <c r="I92" s="10">
        <v>122.57414276652138</v>
      </c>
      <c r="J92" s="10">
        <v>69.062263106447489</v>
      </c>
      <c r="K92" s="10">
        <f>LARGE(M92:V92,1)+LARGE(M92:V92,2)+LARGE(M92:V92,3)+LARGE(M92:V92,4)+LARGE(M92:V92,5)+LARGE(M92:V92,6)</f>
        <v>62.80539947617023</v>
      </c>
      <c r="L92" s="5">
        <f>SUM(H92:K92)</f>
        <v>336.46897437791665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VLOOKUP(C92,Spisok!$A$1:$AL$809,13,0)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62.80539947617023</v>
      </c>
      <c r="U92" s="10">
        <f>VLOOKUP(C92,игроки1,23,0)</f>
        <v>0</v>
      </c>
      <c r="V92" s="21">
        <f>VLOOKUP(C92,игроки1,25,0)</f>
        <v>0</v>
      </c>
      <c r="W92" s="16">
        <f>COUNTIFS(M92:V92,"&gt;0")</f>
        <v>1</v>
      </c>
    </row>
    <row r="93" spans="1:23" ht="12.75" customHeight="1" x14ac:dyDescent="0.25">
      <c r="A93" s="13">
        <v>89</v>
      </c>
      <c r="B93" s="13">
        <v>76</v>
      </c>
      <c r="C93" s="94" t="s">
        <v>1020</v>
      </c>
      <c r="D93" s="94" t="s">
        <v>914</v>
      </c>
      <c r="E93" s="92">
        <f>VLOOKUP(C93,Spisok!$A$1:$AA$8695,5,0)</f>
        <v>1771.5583506361886</v>
      </c>
      <c r="F93" s="8">
        <f>VLOOKUP(C93,Spisok!$A$1:$AA$8695,2,0)</f>
        <v>0</v>
      </c>
      <c r="G93" s="8" t="str">
        <f>VLOOKUP(C93,Spisok!$A$1:$AA$8695,4,0)</f>
        <v>LAT</v>
      </c>
      <c r="H93" s="10">
        <v>40.956722183697117</v>
      </c>
      <c r="I93" s="10">
        <v>88.894264602392681</v>
      </c>
      <c r="J93" s="10">
        <v>88.919191426657079</v>
      </c>
      <c r="K93" s="10">
        <f>LARGE(M93:V93,1)+LARGE(M93:V93,2)+LARGE(M93:V93,3)+LARGE(M93:V93,4)+LARGE(M93:V93,5)+LARGE(M93:V93,6)</f>
        <v>114.61493634561832</v>
      </c>
      <c r="L93" s="5">
        <f>SUM(H93:K93)</f>
        <v>333.38511455836522</v>
      </c>
      <c r="M93" s="10">
        <f>VLOOKUP(C93,игроки1,7,0)</f>
        <v>57.23623405208145</v>
      </c>
      <c r="N93" s="10">
        <f>VLOOKUP(C93,игроки1,9,0)</f>
        <v>0</v>
      </c>
      <c r="O93" s="10">
        <f>VLOOKUP(C93,игроки1,11,0)</f>
        <v>0</v>
      </c>
      <c r="P93" s="10">
        <f>VLOOKUP(C93,Spisok!$A$1:$AL$809,13,0)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57.378702293536868</v>
      </c>
      <c r="U93" s="10">
        <f>VLOOKUP(C93,игроки1,23,0)</f>
        <v>0</v>
      </c>
      <c r="V93" s="21">
        <f>VLOOKUP(C93,игроки1,25,0)</f>
        <v>0</v>
      </c>
      <c r="W93" s="16">
        <f>COUNTIFS(M93:V93,"&gt;0")</f>
        <v>2</v>
      </c>
    </row>
    <row r="94" spans="1:23" ht="12.75" customHeight="1" x14ac:dyDescent="0.25">
      <c r="A94" s="13">
        <v>90</v>
      </c>
      <c r="B94" s="13">
        <v>67</v>
      </c>
      <c r="C94" s="94" t="s">
        <v>590</v>
      </c>
      <c r="D94" s="94" t="s">
        <v>604</v>
      </c>
      <c r="E94" s="92">
        <f>VLOOKUP(C94,Spisok!$A$1:$AA$8695,5,0)</f>
        <v>1974</v>
      </c>
      <c r="F94" s="8">
        <f>VLOOKUP(C94,Spisok!$A$1:$AA$8695,2,0)</f>
        <v>0</v>
      </c>
      <c r="G94" s="8" t="str">
        <f>VLOOKUP(C94,Spisok!$A$1:$AA$8695,4,0)</f>
        <v>LAT</v>
      </c>
      <c r="H94" s="10">
        <v>0</v>
      </c>
      <c r="I94" s="10">
        <v>74.327851211795121</v>
      </c>
      <c r="J94" s="10">
        <v>116.29746261216104</v>
      </c>
      <c r="K94" s="10">
        <f>LARGE(M94:V94,1)+LARGE(M94:V94,2)+LARGE(M94:V94,3)+LARGE(M94:V94,4)+LARGE(M94:V94,5)+LARGE(M94:V94,6)</f>
        <v>127.07142073860726</v>
      </c>
      <c r="L94" s="5">
        <f>SUM(H94:K94)</f>
        <v>317.69673456256339</v>
      </c>
      <c r="M94" s="10">
        <f>VLOOKUP(C94,игроки1,7,0)</f>
        <v>68.530371959658567</v>
      </c>
      <c r="N94" s="10">
        <f>VLOOKUP(C94,игроки1,9,0)</f>
        <v>0</v>
      </c>
      <c r="O94" s="10">
        <f>VLOOKUP(C94,игроки1,11,0)</f>
        <v>58.541048778948699</v>
      </c>
      <c r="P94" s="10">
        <f>VLOOKUP(C94,Spisok!$A$1:$AL$809,13,0)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10">
        <f>VLOOKUP(C94,игроки1,23,0)</f>
        <v>0</v>
      </c>
      <c r="V94" s="21">
        <f>VLOOKUP(C94,игроки1,25,0)</f>
        <v>0</v>
      </c>
      <c r="W94" s="16">
        <f>COUNTIFS(M94:V94,"&gt;0")</f>
        <v>2</v>
      </c>
    </row>
    <row r="95" spans="1:23" ht="12.75" customHeight="1" x14ac:dyDescent="0.25">
      <c r="A95" s="13">
        <v>91</v>
      </c>
      <c r="B95" s="13">
        <v>53</v>
      </c>
      <c r="C95" s="94" t="s">
        <v>1047</v>
      </c>
      <c r="D95" s="94" t="s">
        <v>460</v>
      </c>
      <c r="E95" s="92">
        <f>VLOOKUP(C95,Spisok!$A$1:$AA$8695,5,0)</f>
        <v>1913</v>
      </c>
      <c r="F95" s="8">
        <f>VLOOKUP(C95,Spisok!$A$1:$AA$8695,2,0)</f>
        <v>0</v>
      </c>
      <c r="G95" s="8" t="str">
        <f>VLOOKUP(C95,Spisok!$A$1:$AA$8695,4,0)</f>
        <v>LAT</v>
      </c>
      <c r="H95" s="10">
        <v>51.780382564978233</v>
      </c>
      <c r="I95" s="10">
        <v>0</v>
      </c>
      <c r="J95" s="10">
        <v>103.03040543121372</v>
      </c>
      <c r="K95" s="10">
        <f>LARGE(M95:V95,1)+LARGE(M95:V95,2)+LARGE(M95:V95,3)+LARGE(M95:V95,4)+LARGE(M95:V95,5)+LARGE(M95:V95,6)</f>
        <v>162.61617483677225</v>
      </c>
      <c r="L95" s="5">
        <f>SUM(H95:K95)</f>
        <v>317.42696283296419</v>
      </c>
      <c r="M95" s="10">
        <f>VLOOKUP(C95,игроки1,7,0)</f>
        <v>55.838442120447169</v>
      </c>
      <c r="N95" s="10">
        <f>VLOOKUP(C95,игроки1,9,0)</f>
        <v>0</v>
      </c>
      <c r="O95" s="10">
        <f>VLOOKUP(C95,игроки1,11,0)</f>
        <v>0</v>
      </c>
      <c r="P95" s="10">
        <f>VLOOKUP(C95,Spisok!$A$1:$AL$809,13,0)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78.628507654451397</v>
      </c>
      <c r="U95" s="10">
        <f>VLOOKUP(C95,игроки1,23,0)</f>
        <v>28.149225061873672</v>
      </c>
      <c r="V95" s="21">
        <f>VLOOKUP(C95,игроки1,25,0)</f>
        <v>0</v>
      </c>
      <c r="W95" s="16">
        <f>COUNTIFS(M95:V95,"&gt;0")</f>
        <v>3</v>
      </c>
    </row>
    <row r="96" spans="1:23" ht="12.75" customHeight="1" x14ac:dyDescent="0.25">
      <c r="A96" s="13">
        <v>92</v>
      </c>
      <c r="B96" s="13">
        <v>179</v>
      </c>
      <c r="C96" s="94" t="s">
        <v>394</v>
      </c>
      <c r="D96" s="94" t="s">
        <v>443</v>
      </c>
      <c r="E96" s="92">
        <f>VLOOKUP(C96,Spisok!$A$1:$AA$8695,5,0)</f>
        <v>1928</v>
      </c>
      <c r="F96" s="8">
        <f>VLOOKUP(C96,Spisok!$A$1:$AA$8695,2,0)</f>
        <v>0</v>
      </c>
      <c r="G96" s="8" t="str">
        <f>VLOOKUP(C96,Spisok!$A$1:$AA$8695,4,0)</f>
        <v>LAT</v>
      </c>
      <c r="H96" s="10">
        <v>144.19312844597812</v>
      </c>
      <c r="I96" s="10">
        <v>42.592460051381344</v>
      </c>
      <c r="J96" s="10">
        <v>91.303041408155366</v>
      </c>
      <c r="K96" s="10">
        <f>LARGE(M96:V96,1)+LARGE(M96:V96,2)+LARGE(M96:V96,3)+LARGE(M96:V96,4)+LARGE(M96:V96,5)+LARGE(M96:V96,6)</f>
        <v>38.719330127638131</v>
      </c>
      <c r="L96" s="5">
        <f>SUM(H96:K96)</f>
        <v>316.80796003315299</v>
      </c>
      <c r="M96" s="10">
        <f>VLOOKUP(C96,игроки1,7,0)</f>
        <v>38.719330127638131</v>
      </c>
      <c r="N96" s="10">
        <f>VLOOKUP(C96,игроки1,9,0)</f>
        <v>0</v>
      </c>
      <c r="O96" s="10">
        <f>VLOOKUP(C96,игроки1,11,0)</f>
        <v>0</v>
      </c>
      <c r="P96" s="10">
        <f>VLOOKUP(C96,Spisok!$A$1:$AL$809,13,0)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VLOOKUP(C96,игроки1,23,0)</f>
        <v>0</v>
      </c>
      <c r="V96" s="21">
        <f>VLOOKUP(C96,игроки1,25,0)</f>
        <v>0</v>
      </c>
      <c r="W96" s="16">
        <f>COUNTIFS(M96:V96,"&gt;0")</f>
        <v>1</v>
      </c>
    </row>
    <row r="97" spans="1:23" ht="12.75" customHeight="1" x14ac:dyDescent="0.25">
      <c r="A97" s="13">
        <v>93</v>
      </c>
      <c r="B97" s="13">
        <v>92</v>
      </c>
      <c r="C97" s="94" t="s">
        <v>392</v>
      </c>
      <c r="D97" s="94" t="s">
        <v>437</v>
      </c>
      <c r="E97" s="92">
        <f>VLOOKUP(C97,Spisok!$A$1:$AA$8695,5,0)</f>
        <v>1824.0131296547659</v>
      </c>
      <c r="F97" s="8">
        <f>VLOOKUP(C97,Spisok!$A$1:$AA$8695,2,0)</f>
        <v>0</v>
      </c>
      <c r="G97" s="8" t="str">
        <f>VLOOKUP(C97,Spisok!$A$1:$AA$8695,4,0)</f>
        <v>LAT</v>
      </c>
      <c r="H97" s="10">
        <v>71.756937525359334</v>
      </c>
      <c r="I97" s="10">
        <v>128.68046573420656</v>
      </c>
      <c r="J97" s="10">
        <v>25.409816762225667</v>
      </c>
      <c r="K97" s="10">
        <f>LARGE(M97:V97,1)+LARGE(M97:V97,2)+LARGE(M97:V97,3)+LARGE(M97:V97,4)+LARGE(M97:V97,5)+LARGE(M97:V97,6)</f>
        <v>88.944883036402857</v>
      </c>
      <c r="L97" s="5">
        <f>SUM(H97:K97)</f>
        <v>314.79210305819441</v>
      </c>
      <c r="M97" s="10">
        <f>VLOOKUP(C97,игроки1,7,0)</f>
        <v>25.409816762225667</v>
      </c>
      <c r="N97" s="10">
        <f>VLOOKUP(C97,игроки1,9,0)</f>
        <v>0</v>
      </c>
      <c r="O97" s="10">
        <f>VLOOKUP(C97,игроки1,11,0)</f>
        <v>0</v>
      </c>
      <c r="P97" s="10">
        <f>VLOOKUP(C97,Spisok!$A$1:$AL$809,13,0)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63.53506627417719</v>
      </c>
      <c r="U97" s="10">
        <f>VLOOKUP(C97,игроки1,23,0)</f>
        <v>0</v>
      </c>
      <c r="V97" s="21">
        <f>VLOOKUP(C97,игроки1,25,0)</f>
        <v>0</v>
      </c>
      <c r="W97" s="16">
        <f>COUNTIFS(M97:V97,"&gt;0")</f>
        <v>2</v>
      </c>
    </row>
    <row r="98" spans="1:23" ht="12.75" customHeight="1" x14ac:dyDescent="0.25">
      <c r="A98" s="13">
        <v>94</v>
      </c>
      <c r="B98" s="13">
        <v>120</v>
      </c>
      <c r="C98" s="94" t="s">
        <v>222</v>
      </c>
      <c r="D98" s="94" t="s">
        <v>356</v>
      </c>
      <c r="E98" s="92">
        <f>VLOOKUP(C98,Spisok!$A$1:$AA$8695,5,0)</f>
        <v>1626.1618903071155</v>
      </c>
      <c r="F98" s="8">
        <f>VLOOKUP(C98,Spisok!$A$1:$AA$8695,2,0)</f>
        <v>0</v>
      </c>
      <c r="G98" s="8" t="str">
        <f>VLOOKUP(C98,Spisok!$A$1:$AA$8695,4,0)</f>
        <v>HUN</v>
      </c>
      <c r="H98" s="10">
        <v>76.894049862004721</v>
      </c>
      <c r="I98" s="10">
        <v>79.384637357928796</v>
      </c>
      <c r="J98" s="10">
        <v>88.835320675021109</v>
      </c>
      <c r="K98" s="10">
        <f>LARGE(M98:V98,1)+LARGE(M98:V98,2)+LARGE(M98:V98,3)+LARGE(M98:V98,4)+LARGE(M98:V98,5)+LARGE(M98:V98,6)</f>
        <v>66.612754723941052</v>
      </c>
      <c r="L98" s="5">
        <f>SUM(H98:K98)</f>
        <v>311.72676261889569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17.205337876738295</v>
      </c>
      <c r="P98" s="10">
        <f>VLOOKUP(C98,Spisok!$A$1:$AL$809,13,0)</f>
        <v>0</v>
      </c>
      <c r="Q98" s="10">
        <f>VLOOKUP(C98,игроки1,15,0)</f>
        <v>0</v>
      </c>
      <c r="R98" s="10">
        <f>VLOOKUP(C98,игроки1,17,0)</f>
        <v>49.407416847202761</v>
      </c>
      <c r="S98" s="10">
        <f>VLOOKUP(C98,игроки1,19,0)</f>
        <v>0</v>
      </c>
      <c r="T98" s="10">
        <f>VLOOKUP(C98,игроки1,21,0)</f>
        <v>0</v>
      </c>
      <c r="U98" s="10">
        <f>VLOOKUP(C98,игроки1,23,0)</f>
        <v>0</v>
      </c>
      <c r="V98" s="21">
        <f>VLOOKUP(C98,игроки1,25,0)</f>
        <v>0</v>
      </c>
      <c r="W98" s="16">
        <f>COUNTIFS(M98:V98,"&gt;0")</f>
        <v>2</v>
      </c>
    </row>
    <row r="99" spans="1:23" ht="12.75" customHeight="1" x14ac:dyDescent="0.25">
      <c r="A99" s="13">
        <v>95</v>
      </c>
      <c r="B99" s="13">
        <v>114</v>
      </c>
      <c r="C99" s="94" t="s">
        <v>395</v>
      </c>
      <c r="D99" s="94" t="s">
        <v>429</v>
      </c>
      <c r="E99" s="92">
        <f>VLOOKUP(C99,Spisok!$A$1:$AA$8695,5,0)</f>
        <v>1758.2415106977994</v>
      </c>
      <c r="F99" s="8">
        <f>VLOOKUP(C99,Spisok!$A$1:$AA$8695,2,0)</f>
        <v>0</v>
      </c>
      <c r="G99" s="8" t="str">
        <f>VLOOKUP(C99,Spisok!$A$1:$AA$8695,4,0)</f>
        <v>LAT</v>
      </c>
      <c r="H99" s="10">
        <v>65.987922957709301</v>
      </c>
      <c r="I99" s="10">
        <v>92.85328526420912</v>
      </c>
      <c r="J99" s="10">
        <v>78.78761049063516</v>
      </c>
      <c r="K99" s="10">
        <f>LARGE(M99:V99,1)+LARGE(M99:V99,2)+LARGE(M99:V99,3)+LARGE(M99:V99,4)+LARGE(M99:V99,5)+LARGE(M99:V99,6)</f>
        <v>73.366884716007462</v>
      </c>
      <c r="L99" s="5">
        <f>SUM(H99:K99)</f>
        <v>310.995703428561</v>
      </c>
      <c r="M99" s="10">
        <f>VLOOKUP(C99,игроки1,7,0)</f>
        <v>47.581755654574856</v>
      </c>
      <c r="N99" s="10">
        <f>VLOOKUP(C99,игроки1,9,0)</f>
        <v>0</v>
      </c>
      <c r="O99" s="10">
        <f>VLOOKUP(C99,игроки1,11,0)</f>
        <v>0</v>
      </c>
      <c r="P99" s="10">
        <f>VLOOKUP(C99,Spisok!$A$1:$AL$809,13,0)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25.785129061432613</v>
      </c>
      <c r="U99" s="10">
        <f>VLOOKUP(C99,игроки1,23,0)</f>
        <v>0</v>
      </c>
      <c r="V99" s="21">
        <f>VLOOKUP(C99,игроки1,25,0)</f>
        <v>0</v>
      </c>
      <c r="W99" s="16">
        <f>COUNTIFS(M99:V99,"&gt;0")</f>
        <v>2</v>
      </c>
    </row>
    <row r="100" spans="1:23" ht="12.75" customHeight="1" x14ac:dyDescent="0.25">
      <c r="A100" s="13">
        <v>96</v>
      </c>
      <c r="B100" s="13">
        <v>216</v>
      </c>
      <c r="C100" s="94" t="s">
        <v>145</v>
      </c>
      <c r="D100" s="94" t="s">
        <v>278</v>
      </c>
      <c r="E100" s="92">
        <f>VLOOKUP(C100,Spisok!$A$1:$AA$8695,5,0)</f>
        <v>1600</v>
      </c>
      <c r="F100" s="8">
        <f>VLOOKUP(C100,Spisok!$A$1:$AA$8695,2,0)</f>
        <v>0</v>
      </c>
      <c r="G100" s="8" t="str">
        <f>VLOOKUP(C100,Spisok!$A$1:$AA$8695,4,0)</f>
        <v>RUS</v>
      </c>
      <c r="H100" s="10">
        <v>23.120089786756456</v>
      </c>
      <c r="I100" s="10">
        <v>126.07609009218464</v>
      </c>
      <c r="J100" s="10">
        <v>125.80594877165989</v>
      </c>
      <c r="K100" s="10">
        <f>LARGE(M100:V100,1)+LARGE(M100:V100,2)+LARGE(M100:V100,3)+LARGE(M100:V100,4)+LARGE(M100:V100,5)+LARGE(M100:V100,6)</f>
        <v>25.872063404788516</v>
      </c>
      <c r="L100" s="5">
        <f>SUM(H100:K100)</f>
        <v>300.87419205538947</v>
      </c>
      <c r="M100" s="10">
        <f>VLOOKUP(C100,игроки1,7,0)</f>
        <v>14.418992548257904</v>
      </c>
      <c r="N100" s="10">
        <f>VLOOKUP(C100,игроки1,9,0)</f>
        <v>0</v>
      </c>
      <c r="O100" s="10">
        <f>VLOOKUP(C100,игроки1,11,0)</f>
        <v>0</v>
      </c>
      <c r="P100" s="10">
        <f>VLOOKUP(C100,Spisok!$A$1:$AL$809,13,0)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10">
        <f>VLOOKUP(C100,игроки1,23,0)</f>
        <v>11.453070856530612</v>
      </c>
      <c r="V100" s="21">
        <f>VLOOKUP(C100,игроки1,25,0)</f>
        <v>0</v>
      </c>
      <c r="W100" s="16">
        <f>COUNTIFS(M100:V100,"&gt;0")</f>
        <v>2</v>
      </c>
    </row>
    <row r="101" spans="1:23" ht="12.75" customHeight="1" x14ac:dyDescent="0.25">
      <c r="A101" s="13">
        <v>97</v>
      </c>
      <c r="B101" s="13">
        <v>38</v>
      </c>
      <c r="C101" s="94" t="s">
        <v>1029</v>
      </c>
      <c r="D101" s="94"/>
      <c r="E101" s="92">
        <f>VLOOKUP(C101,Spisok!$A$1:$AA$8695,5,0)</f>
        <v>1688</v>
      </c>
      <c r="F101" s="8">
        <f>VLOOKUP(C101,Spisok!$A$1:$AA$8695,2,0)</f>
        <v>0</v>
      </c>
      <c r="G101" s="8" t="str">
        <f>VLOOKUP(C101,Spisok!$A$1:$AA$8695,4,0)</f>
        <v>LAT</v>
      </c>
      <c r="H101" s="10"/>
      <c r="I101" s="10"/>
      <c r="J101" s="10">
        <v>76.372368489649872</v>
      </c>
      <c r="K101" s="10">
        <f>LARGE(M101:V101,1)+LARGE(M101:V101,2)+LARGE(M101:V101,3)+LARGE(M101:V101,4)+LARGE(M101:V101,5)+LARGE(M101:V101,6)</f>
        <v>221.65646641523853</v>
      </c>
      <c r="L101" s="5">
        <f>SUM(H101:K101)</f>
        <v>298.02883490488841</v>
      </c>
      <c r="M101" s="10">
        <f>VLOOKUP(C101,игроки1,7,0)</f>
        <v>18.48219445382566</v>
      </c>
      <c r="N101" s="10">
        <f>VLOOKUP(C101,игроки1,9,0)</f>
        <v>48.485011631350822</v>
      </c>
      <c r="O101" s="10">
        <f>VLOOKUP(C101,игроки1,11,0)</f>
        <v>21.254657113257871</v>
      </c>
      <c r="P101" s="10">
        <f>VLOOKUP(C101,Spisok!$A$1:$AL$809,13,0)</f>
        <v>31.986733324525964</v>
      </c>
      <c r="Q101" s="10">
        <f>VLOOKUP(C101,игроки1,15,0)</f>
        <v>0</v>
      </c>
      <c r="R101" s="10">
        <f>VLOOKUP(C101,игроки1,17,0)</f>
        <v>31.148626282687854</v>
      </c>
      <c r="S101" s="10">
        <f>VLOOKUP(C101,игроки1,19,0)</f>
        <v>37.711442786069654</v>
      </c>
      <c r="T101" s="10">
        <f>VLOOKUP(C101,игроки1,21,0)</f>
        <v>48.084860288616277</v>
      </c>
      <c r="U101" s="10">
        <f>VLOOKUP(C101,игроки1,23,0)</f>
        <v>24.239792101987938</v>
      </c>
      <c r="V101" s="21">
        <f>VLOOKUP(C101,игроки1,25,0)</f>
        <v>0</v>
      </c>
      <c r="W101" s="16">
        <f>COUNTIFS(M101:V101,"&gt;0")</f>
        <v>8</v>
      </c>
    </row>
    <row r="102" spans="1:23" ht="12.75" customHeight="1" x14ac:dyDescent="0.25">
      <c r="A102" s="13">
        <v>98</v>
      </c>
      <c r="B102" s="13">
        <v>256</v>
      </c>
      <c r="C102" s="94" t="s">
        <v>127</v>
      </c>
      <c r="D102" s="94" t="s">
        <v>287</v>
      </c>
      <c r="E102" s="92">
        <f>VLOOKUP(C102,Spisok!$A$1:$AA$8695,5,0)</f>
        <v>1558</v>
      </c>
      <c r="F102" s="8">
        <f>VLOOKUP(C102,Spisok!$A$1:$AA$8695,2,0)</f>
        <v>0</v>
      </c>
      <c r="G102" s="8" t="str">
        <f>VLOOKUP(C102,Spisok!$A$1:$AA$8695,4,0)</f>
        <v>RUS</v>
      </c>
      <c r="H102" s="10">
        <v>129.17420703287596</v>
      </c>
      <c r="I102" s="10">
        <v>95.674872357439753</v>
      </c>
      <c r="J102" s="10">
        <v>58.46705910222633</v>
      </c>
      <c r="K102" s="10">
        <f>LARGE(M102:V102,1)+LARGE(M102:V102,2)+LARGE(M102:V102,3)+LARGE(M102:V102,4)+LARGE(M102:V102,5)+LARGE(M102:V102,6)</f>
        <v>14.283991066338407</v>
      </c>
      <c r="L102" s="5">
        <f>SUM(H102:K102)</f>
        <v>297.60012955888038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VLOOKUP(C102,Spisok!$A$1:$AL$809,13,0)</f>
        <v>14.283991066338407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10">
        <f>VLOOKUP(C102,игроки1,23,0)</f>
        <v>0</v>
      </c>
      <c r="V102" s="21">
        <f>VLOOKUP(C102,игроки1,25,0)</f>
        <v>0</v>
      </c>
      <c r="W102" s="16">
        <f>COUNTIFS(M102:V102,"&gt;0")</f>
        <v>1</v>
      </c>
    </row>
    <row r="103" spans="1:23" ht="12.75" customHeight="1" x14ac:dyDescent="0.25">
      <c r="A103" s="13">
        <v>99</v>
      </c>
      <c r="B103" s="13">
        <v>135</v>
      </c>
      <c r="C103" s="94" t="s">
        <v>729</v>
      </c>
      <c r="D103" s="94" t="s">
        <v>728</v>
      </c>
      <c r="E103" s="85">
        <f>VLOOKUP(C103,Spisok!$A$1:$AA$8695,5,0)</f>
        <v>1604</v>
      </c>
      <c r="F103" s="8">
        <f>VLOOKUP(C103,Spisok!$A$1:$AA$8695,2,0)</f>
        <v>0</v>
      </c>
      <c r="G103" s="69" t="str">
        <f>VLOOKUP(C103,Spisok!$A$1:$AA$8695,4,0)</f>
        <v>EST</v>
      </c>
      <c r="H103" s="70">
        <v>10.254563487378091</v>
      </c>
      <c r="I103" s="70">
        <v>142.67243860965291</v>
      </c>
      <c r="J103" s="70">
        <v>85.080724339520145</v>
      </c>
      <c r="K103" s="10">
        <f>LARGE(M103:V103,1)+LARGE(M103:V103,2)+LARGE(M103:V103,3)+LARGE(M103:V103,4)+LARGE(M103:V103,5)+LARGE(M103:V103,6)</f>
        <v>58.86178830350174</v>
      </c>
      <c r="L103" s="5">
        <f>SUM(H103:K103)</f>
        <v>296.86951474005286</v>
      </c>
      <c r="M103" s="10">
        <f>VLOOKUP(C103,игроки1,7,0)</f>
        <v>0</v>
      </c>
      <c r="N103" s="10">
        <f>VLOOKUP(C103,игроки1,9,0)</f>
        <v>29.121385099966805</v>
      </c>
      <c r="O103" s="10">
        <f>VLOOKUP(C103,игроки1,11,0)</f>
        <v>0</v>
      </c>
      <c r="P103" s="10">
        <f>VLOOKUP(C103,Spisok!$A$1:$AL$809,13,0)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10">
        <f>VLOOKUP(C103,игроки1,23,0)</f>
        <v>29.740403203534935</v>
      </c>
      <c r="V103" s="21">
        <f>VLOOKUP(C103,игроки1,25,0)</f>
        <v>0</v>
      </c>
      <c r="W103" s="16">
        <f>COUNTIFS(M103:V103,"&gt;0")</f>
        <v>2</v>
      </c>
    </row>
    <row r="104" spans="1:23" ht="12.75" customHeight="1" x14ac:dyDescent="0.25">
      <c r="A104" s="13">
        <v>100</v>
      </c>
      <c r="B104" s="13">
        <v>194</v>
      </c>
      <c r="C104" s="94" t="s">
        <v>541</v>
      </c>
      <c r="D104" s="94" t="s">
        <v>564</v>
      </c>
      <c r="E104" s="92">
        <f>VLOOKUP(C104,Spisok!$A$1:$AA$8695,5,0)</f>
        <v>1873</v>
      </c>
      <c r="F104" s="8">
        <f>VLOOKUP(C104,Spisok!$A$1:$AA$8695,2,0)</f>
        <v>0</v>
      </c>
      <c r="G104" s="8" t="str">
        <f>VLOOKUP(C104,Spisok!$A$1:$AA$8695,4,0)</f>
        <v>LAT</v>
      </c>
      <c r="H104" s="10">
        <v>96.019193887499029</v>
      </c>
      <c r="I104" s="10">
        <v>70.771515228105642</v>
      </c>
      <c r="J104" s="10">
        <v>89.069531942230853</v>
      </c>
      <c r="K104" s="10">
        <f>LARGE(M104:V104,1)+LARGE(M104:V104,2)+LARGE(M104:V104,3)+LARGE(M104:V104,4)+LARGE(M104:V104,5)+LARGE(M104:V104,6)</f>
        <v>34.617660284476841</v>
      </c>
      <c r="L104" s="5">
        <f>SUM(H104:K104)</f>
        <v>290.47790134231241</v>
      </c>
      <c r="M104" s="10">
        <f>VLOOKUP(C104,игроки1,7,0)</f>
        <v>34.617660284476841</v>
      </c>
      <c r="N104" s="10">
        <f>VLOOKUP(C104,игроки1,9,0)</f>
        <v>0</v>
      </c>
      <c r="O104" s="10">
        <f>VLOOKUP(C104,игроки1,11,0)</f>
        <v>0</v>
      </c>
      <c r="P104" s="10">
        <f>VLOOKUP(C104,Spisok!$A$1:$AL$809,13,0)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10">
        <f>VLOOKUP(C104,игроки1,23,0)</f>
        <v>0</v>
      </c>
      <c r="V104" s="21">
        <f>VLOOKUP(C104,игроки1,25,0)</f>
        <v>0</v>
      </c>
      <c r="W104" s="16">
        <f>COUNTIFS(M104:V104,"&gt;0")</f>
        <v>1</v>
      </c>
    </row>
    <row r="105" spans="1:23" ht="12.75" customHeight="1" x14ac:dyDescent="0.25">
      <c r="A105" s="13">
        <v>101</v>
      </c>
      <c r="B105" s="13">
        <v>109</v>
      </c>
      <c r="C105" s="94" t="s">
        <v>125</v>
      </c>
      <c r="D105" s="94" t="s">
        <v>272</v>
      </c>
      <c r="E105" s="92">
        <f>VLOOKUP(C105,Spisok!$A$1:$AA$8695,5,0)</f>
        <v>2073</v>
      </c>
      <c r="F105" s="8" t="str">
        <f>VLOOKUP(C105,Spisok!$A$1:$AA$8695,2,0)</f>
        <v>IM</v>
      </c>
      <c r="G105" s="8" t="str">
        <f>VLOOKUP(C105,Spisok!$A$1:$AA$8695,4,0)</f>
        <v>LAT</v>
      </c>
      <c r="H105" s="10">
        <v>128.34451336837381</v>
      </c>
      <c r="I105" s="10">
        <v>0</v>
      </c>
      <c r="J105" s="10">
        <v>77.987578060787854</v>
      </c>
      <c r="K105" s="10">
        <f>LARGE(M105:V105,1)+LARGE(M105:V105,2)+LARGE(M105:V105,3)+LARGE(M105:V105,4)+LARGE(M105:V105,5)+LARGE(M105:V105,6)</f>
        <v>77.987578060787854</v>
      </c>
      <c r="L105" s="5">
        <f>SUM(H105:K105)</f>
        <v>284.31966948994955</v>
      </c>
      <c r="M105" s="10">
        <f>VLOOKUP(C105,игроки1,7,0)</f>
        <v>77.987578060787854</v>
      </c>
      <c r="N105" s="10">
        <f>VLOOKUP(C105,игроки1,9,0)</f>
        <v>0</v>
      </c>
      <c r="O105" s="10">
        <f>VLOOKUP(C105,игроки1,11,0)</f>
        <v>0</v>
      </c>
      <c r="P105" s="10">
        <f>VLOOKUP(C105,Spisok!$A$1:$AL$809,13,0)</f>
        <v>0</v>
      </c>
      <c r="Q105" s="10">
        <f>VLOOKUP(C105,игроки1,15,0)</f>
        <v>0</v>
      </c>
      <c r="R105" s="10">
        <f>VLOOKUP(C105,игроки1,17,0)</f>
        <v>0</v>
      </c>
      <c r="S105" s="10">
        <f>VLOOKUP(C105,игроки1,19,0)</f>
        <v>0</v>
      </c>
      <c r="T105" s="10">
        <f>VLOOKUP(C105,игроки1,21,0)</f>
        <v>0</v>
      </c>
      <c r="U105" s="10">
        <f>VLOOKUP(C105,игроки1,23,0)</f>
        <v>0</v>
      </c>
      <c r="V105" s="21">
        <f>VLOOKUP(C105,игроки1,25,0)</f>
        <v>0</v>
      </c>
      <c r="W105" s="16">
        <f>COUNTIFS(M105:V105,"&gt;0")</f>
        <v>1</v>
      </c>
    </row>
    <row r="106" spans="1:23" ht="12.75" customHeight="1" x14ac:dyDescent="0.25">
      <c r="A106" s="13">
        <v>102</v>
      </c>
      <c r="B106" s="13"/>
      <c r="C106" s="94" t="s">
        <v>146</v>
      </c>
      <c r="D106" s="94" t="s">
        <v>286</v>
      </c>
      <c r="E106" s="92">
        <f>VLOOKUP(C106,Spisok!$A$1:$AA$8695,5,0)</f>
        <v>1588.2723488750842</v>
      </c>
      <c r="F106" s="8">
        <f>VLOOKUP(C106,Spisok!$A$1:$AA$8695,2,0)</f>
        <v>0</v>
      </c>
      <c r="G106" s="8" t="str">
        <f>VLOOKUP(C106,Spisok!$A$1:$AA$8695,4,0)</f>
        <v>RUS</v>
      </c>
      <c r="H106" s="10">
        <v>35.592246868970747</v>
      </c>
      <c r="I106" s="10">
        <v>208.63117356700795</v>
      </c>
      <c r="J106" s="10">
        <v>38.296211834355766</v>
      </c>
      <c r="K106" s="10">
        <f>LARGE(M106:V106,1)+LARGE(M106:V106,2)+LARGE(M106:V106,3)+LARGE(M106:V106,4)+LARGE(M106:V106,5)+LARGE(M106:V106,6)</f>
        <v>0</v>
      </c>
      <c r="L106" s="5">
        <f>SUM(H106:K106)</f>
        <v>282.51963227033445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VLOOKUP(C106,Spisok!$A$1:$AL$809,13,0)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10">
        <f>VLOOKUP(C106,игроки1,23,0)</f>
        <v>0</v>
      </c>
      <c r="V106" s="21">
        <f>VLOOKUP(C106,игроки1,25,0)</f>
        <v>0</v>
      </c>
      <c r="W106" s="16">
        <f>COUNTIFS(M106:V106,"&gt;0")</f>
        <v>0</v>
      </c>
    </row>
    <row r="107" spans="1:23" ht="12.75" customHeight="1" x14ac:dyDescent="0.25">
      <c r="A107" s="13">
        <v>103</v>
      </c>
      <c r="B107" s="13">
        <v>126</v>
      </c>
      <c r="C107" s="94" t="s">
        <v>124</v>
      </c>
      <c r="D107" s="94" t="s">
        <v>284</v>
      </c>
      <c r="E107" s="92">
        <f>VLOOKUP(C107,Spisok!$A$1:$AA$8695,5,0)</f>
        <v>1584</v>
      </c>
      <c r="F107" s="8">
        <f>VLOOKUP(C107,Spisok!$A$1:$AA$8695,2,0)</f>
        <v>0</v>
      </c>
      <c r="G107" s="8" t="str">
        <f>VLOOKUP(C107,Spisok!$A$1:$AA$8695,4,0)</f>
        <v>RUS</v>
      </c>
      <c r="H107" s="10">
        <v>45.431553694461314</v>
      </c>
      <c r="I107" s="10">
        <v>65.02370937742279</v>
      </c>
      <c r="J107" s="10">
        <v>97.074952959311673</v>
      </c>
      <c r="K107" s="10">
        <f>LARGE(M107:V107,1)+LARGE(M107:V107,2)+LARGE(M107:V107,3)+LARGE(M107:V107,4)+LARGE(M107:V107,5)+LARGE(M107:V107,6)</f>
        <v>62.199761099315069</v>
      </c>
      <c r="L107" s="5">
        <f>SUM(H107:K107)</f>
        <v>269.72997713051086</v>
      </c>
      <c r="M107" s="10">
        <f>VLOOKUP(C107,игроки1,7,0)</f>
        <v>0</v>
      </c>
      <c r="N107" s="10">
        <f>VLOOKUP(C107,игроки1,9,0)</f>
        <v>27.44877669231434</v>
      </c>
      <c r="O107" s="10">
        <f>VLOOKUP(C107,игроки1,11,0)</f>
        <v>0</v>
      </c>
      <c r="P107" s="10">
        <f>VLOOKUP(C107,Spisok!$A$1:$AL$809,13,0)</f>
        <v>29.144028890912999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10">
        <f>VLOOKUP(C107,игроки1,23,0)</f>
        <v>5.6069555160877282</v>
      </c>
      <c r="V107" s="21">
        <f>VLOOKUP(C107,игроки1,25,0)</f>
        <v>0</v>
      </c>
      <c r="W107" s="16">
        <f>COUNTIFS(M107:V107,"&gt;0")</f>
        <v>3</v>
      </c>
    </row>
    <row r="108" spans="1:23" ht="12.75" customHeight="1" x14ac:dyDescent="0.25">
      <c r="A108" s="13">
        <v>104</v>
      </c>
      <c r="B108" s="13">
        <v>157</v>
      </c>
      <c r="C108" s="94" t="s">
        <v>91</v>
      </c>
      <c r="D108" s="94" t="s">
        <v>285</v>
      </c>
      <c r="E108" s="92">
        <f>VLOOKUP(C108,Spisok!$A$1:$AA$8695,5,0)</f>
        <v>1905.2247807204983</v>
      </c>
      <c r="F108" s="8">
        <f>VLOOKUP(C108,Spisok!$A$1:$AA$8695,2,0)</f>
        <v>0</v>
      </c>
      <c r="G108" s="8" t="str">
        <f>VLOOKUP(C108,Spisok!$A$1:$AA$8695,4,0)</f>
        <v>EST</v>
      </c>
      <c r="H108" s="10">
        <v>40.702219740332261</v>
      </c>
      <c r="I108" s="10">
        <v>176.38699395932412</v>
      </c>
      <c r="J108" s="10">
        <v>0</v>
      </c>
      <c r="K108" s="10">
        <f>LARGE(M108:V108,1)+LARGE(M108:V108,2)+LARGE(M108:V108,3)+LARGE(M108:V108,4)+LARGE(M108:V108,5)+LARGE(M108:V108,6)</f>
        <v>47.446366076515218</v>
      </c>
      <c r="L108" s="5">
        <f>SUM(H108:K108)</f>
        <v>264.53557977617157</v>
      </c>
      <c r="M108" s="10">
        <f>VLOOKUP(C108,игроки1,7,0)</f>
        <v>0</v>
      </c>
      <c r="N108" s="10">
        <f>VLOOKUP(C108,игроки1,9,0)</f>
        <v>47.446366076515218</v>
      </c>
      <c r="O108" s="10">
        <f>VLOOKUP(C108,игроки1,11,0)</f>
        <v>0</v>
      </c>
      <c r="P108" s="10">
        <f>VLOOKUP(C108,Spisok!$A$1:$AL$809,13,0)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10">
        <f>VLOOKUP(C108,игроки1,23,0)</f>
        <v>0</v>
      </c>
      <c r="V108" s="21">
        <f>VLOOKUP(C108,игроки1,25,0)</f>
        <v>0</v>
      </c>
      <c r="W108" s="16">
        <f>COUNTIFS(M108:V108,"&gt;0")</f>
        <v>1</v>
      </c>
    </row>
    <row r="109" spans="1:23" ht="12.75" customHeight="1" x14ac:dyDescent="0.25">
      <c r="A109" s="13">
        <v>105</v>
      </c>
      <c r="B109" s="13">
        <v>57</v>
      </c>
      <c r="C109" s="94" t="s">
        <v>1023</v>
      </c>
      <c r="D109" s="94"/>
      <c r="E109" s="92">
        <f>VLOOKUP(C109,Spisok!$A$1:$AA$8695,5,0)</f>
        <v>1769.2781447922289</v>
      </c>
      <c r="F109" s="8">
        <f>VLOOKUP(C109,Spisok!$A$1:$AA$8695,2,0)</f>
        <v>0</v>
      </c>
      <c r="G109" s="8" t="str">
        <f>VLOOKUP(C109,Spisok!$A$1:$AA$8695,4,0)</f>
        <v>LAT</v>
      </c>
      <c r="H109" s="10"/>
      <c r="I109" s="10"/>
      <c r="J109" s="10">
        <v>121.87744355801942</v>
      </c>
      <c r="K109" s="10">
        <f>LARGE(M109:V109,1)+LARGE(M109:V109,2)+LARGE(M109:V109,3)+LARGE(M109:V109,4)+LARGE(M109:V109,5)+LARGE(M109:V109,6)</f>
        <v>142.20348136166569</v>
      </c>
      <c r="L109" s="5">
        <f>SUM(H109:K109)</f>
        <v>264.08092491968512</v>
      </c>
      <c r="M109" s="10">
        <f>VLOOKUP(C109,игроки1,7,0)</f>
        <v>66.712828905954922</v>
      </c>
      <c r="N109" s="10">
        <f>VLOOKUP(C109,игроки1,9,0)</f>
        <v>0</v>
      </c>
      <c r="O109" s="10">
        <f>VLOOKUP(C109,игроки1,11,0)</f>
        <v>0</v>
      </c>
      <c r="P109" s="10">
        <f>VLOOKUP(C109,Spisok!$A$1:$AL$809,13,0)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75.490652455710787</v>
      </c>
      <c r="U109" s="10">
        <f>VLOOKUP(C109,игроки1,23,0)</f>
        <v>0</v>
      </c>
      <c r="V109" s="21">
        <f>VLOOKUP(C109,игроки1,25,0)</f>
        <v>0</v>
      </c>
      <c r="W109" s="16">
        <f>COUNTIFS(M109:V109,"&gt;0")</f>
        <v>2</v>
      </c>
    </row>
    <row r="110" spans="1:23" ht="12.75" customHeight="1" x14ac:dyDescent="0.25">
      <c r="A110" s="13">
        <v>106</v>
      </c>
      <c r="B110" s="13">
        <v>140</v>
      </c>
      <c r="C110" s="94" t="s">
        <v>230</v>
      </c>
      <c r="D110" s="94" t="s">
        <v>367</v>
      </c>
      <c r="E110" s="92">
        <f>VLOOKUP(C110,Spisok!$A$1:$AA$8695,5,0)</f>
        <v>1578.2861528497826</v>
      </c>
      <c r="F110" s="8">
        <f>VLOOKUP(C110,Spisok!$A$1:$AA$8695,2,0)</f>
        <v>0</v>
      </c>
      <c r="G110" s="8" t="str">
        <f>VLOOKUP(C110,Spisok!$A$1:$AA$8695,4,0)</f>
        <v>RUS</v>
      </c>
      <c r="H110" s="10">
        <v>95.272032238206776</v>
      </c>
      <c r="I110" s="10">
        <v>38.603343227620684</v>
      </c>
      <c r="J110" s="10">
        <v>72.445359940666577</v>
      </c>
      <c r="K110" s="10">
        <f>LARGE(M110:V110,1)+LARGE(M110:V110,2)+LARGE(M110:V110,3)+LARGE(M110:V110,4)+LARGE(M110:V110,5)+LARGE(M110:V110,6)</f>
        <v>55.582109794845472</v>
      </c>
      <c r="L110" s="5">
        <f>SUM(H110:K110)</f>
        <v>261.90284520133952</v>
      </c>
      <c r="M110" s="10">
        <f>VLOOKUP(C110,игроки1,7,0)</f>
        <v>17.121285866592501</v>
      </c>
      <c r="N110" s="10">
        <f>VLOOKUP(C110,игроки1,9,0)</f>
        <v>0</v>
      </c>
      <c r="O110" s="10">
        <f>VLOOKUP(C110,игроки1,11,0)</f>
        <v>0</v>
      </c>
      <c r="P110" s="10">
        <f>VLOOKUP(C110,Spisok!$A$1:$AL$809,13,0)</f>
        <v>30.557868760423322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7.9029551678296528</v>
      </c>
      <c r="U110" s="10">
        <f>VLOOKUP(C110,игроки1,23,0)</f>
        <v>0</v>
      </c>
      <c r="V110" s="21">
        <f>VLOOKUP(C110,игроки1,25,0)</f>
        <v>0</v>
      </c>
      <c r="W110" s="16">
        <f>COUNTIFS(M110:V110,"&gt;0")</f>
        <v>3</v>
      </c>
    </row>
    <row r="111" spans="1:23" ht="12.75" customHeight="1" x14ac:dyDescent="0.25">
      <c r="A111" s="13">
        <v>107</v>
      </c>
      <c r="B111" s="13">
        <v>73</v>
      </c>
      <c r="C111" s="94" t="s">
        <v>87</v>
      </c>
      <c r="D111" s="94" t="s">
        <v>351</v>
      </c>
      <c r="E111" s="92">
        <f>VLOOKUP(C111,Spisok!$A$1:$AA$8695,5,0)</f>
        <v>1702</v>
      </c>
      <c r="F111" s="8">
        <f>VLOOKUP(C111,Spisok!$A$1:$AA$8695,2,0)</f>
        <v>0</v>
      </c>
      <c r="G111" s="8" t="str">
        <f>VLOOKUP(C111,Spisok!$A$1:$AA$8695,4,0)</f>
        <v>EST</v>
      </c>
      <c r="H111" s="10">
        <v>57.082452431289646</v>
      </c>
      <c r="I111" s="10">
        <v>42.80370335733658</v>
      </c>
      <c r="J111" s="10">
        <v>44.041709495028613</v>
      </c>
      <c r="K111" s="10">
        <f>LARGE(M111:V111,1)+LARGE(M111:V111,2)+LARGE(M111:V111,3)+LARGE(M111:V111,4)+LARGE(M111:V111,5)+LARGE(M111:V111,6)</f>
        <v>117.3847923733131</v>
      </c>
      <c r="L111" s="5">
        <f>SUM(H111:K111)</f>
        <v>261.31265765696799</v>
      </c>
      <c r="M111" s="10">
        <f>VLOOKUP(C111,игроки1,7,0)</f>
        <v>0</v>
      </c>
      <c r="N111" s="10">
        <f>VLOOKUP(C111,игроки1,9,0)</f>
        <v>41.53317361030718</v>
      </c>
      <c r="O111" s="10">
        <f>VLOOKUP(C111,игроки1,11,0)</f>
        <v>56.954256690015491</v>
      </c>
      <c r="P111" s="10">
        <f>VLOOKUP(C111,Spisok!$A$1:$AL$809,13,0)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VLOOKUP(C111,игроки1,23,0)</f>
        <v>18.897362072990425</v>
      </c>
      <c r="V111" s="21">
        <f>VLOOKUP(C111,игроки1,25,0)</f>
        <v>0</v>
      </c>
      <c r="W111" s="16">
        <f>COUNTIFS(M111:V111,"&gt;0")</f>
        <v>3</v>
      </c>
    </row>
    <row r="112" spans="1:23" ht="12.75" customHeight="1" x14ac:dyDescent="0.25">
      <c r="A112" s="13">
        <v>108</v>
      </c>
      <c r="B112" s="13">
        <v>129</v>
      </c>
      <c r="C112" s="94" t="s">
        <v>459</v>
      </c>
      <c r="D112" s="94" t="s">
        <v>332</v>
      </c>
      <c r="E112" s="92">
        <f>VLOOKUP(C112,Spisok!$A$1:$AA$8695,5,0)</f>
        <v>1757</v>
      </c>
      <c r="F112" s="8">
        <f>VLOOKUP(C112,Spisok!$A$1:$AA$8695,2,0)</f>
        <v>0</v>
      </c>
      <c r="G112" s="8" t="str">
        <f>VLOOKUP(C112,Spisok!$A$1:$AA$8695,4,0)</f>
        <v>RUS</v>
      </c>
      <c r="H112" s="10">
        <v>96.701961849514561</v>
      </c>
      <c r="I112" s="10">
        <v>37.282207431758778</v>
      </c>
      <c r="J112" s="10">
        <v>63.472222222222221</v>
      </c>
      <c r="K112" s="10">
        <f>LARGE(M112:V112,1)+LARGE(M112:V112,2)+LARGE(M112:V112,3)+LARGE(M112:V112,4)+LARGE(M112:V112,5)+LARGE(M112:V112,6)</f>
        <v>61.177927908141299</v>
      </c>
      <c r="L112" s="5">
        <f>SUM(H112:K112)</f>
        <v>258.63431941163685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VLOOKUP(C112,Spisok!$A$1:$AL$809,13,0)</f>
        <v>61.177927908141299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0</v>
      </c>
      <c r="U112" s="10">
        <f>VLOOKUP(C112,игроки1,23,0)</f>
        <v>0</v>
      </c>
      <c r="V112" s="21">
        <f>VLOOKUP(C112,игроки1,25,0)</f>
        <v>0</v>
      </c>
      <c r="W112" s="16">
        <f>COUNTIFS(M112:V112,"&gt;0")</f>
        <v>1</v>
      </c>
    </row>
    <row r="113" spans="1:23" ht="12.75" customHeight="1" x14ac:dyDescent="0.25">
      <c r="A113" s="13">
        <v>109</v>
      </c>
      <c r="B113" s="13">
        <v>147</v>
      </c>
      <c r="C113" s="68" t="s">
        <v>655</v>
      </c>
      <c r="D113" s="68" t="s">
        <v>910</v>
      </c>
      <c r="E113" s="85">
        <f>VLOOKUP(C113,Spisok!$A$1:$AA$8695,5,0)</f>
        <v>1617.3820171067368</v>
      </c>
      <c r="F113" s="69">
        <f>VLOOKUP(C113,Spisok!$A$1:$AA$8695,2,0)</f>
        <v>0</v>
      </c>
      <c r="G113" s="69" t="str">
        <f>VLOOKUP(C113,Spisok!$A$1:$AA$8695,4,0)</f>
        <v>LAT</v>
      </c>
      <c r="H113" s="70">
        <v>76.943186136490084</v>
      </c>
      <c r="I113" s="70">
        <v>89.17330219745412</v>
      </c>
      <c r="J113" s="70">
        <v>38.253622462058075</v>
      </c>
      <c r="K113" s="70">
        <f>LARGE(M113:V113,1)+LARGE(M113:V113,2)+LARGE(M113:V113,3)+LARGE(M113:V113,4)+LARGE(M113:V113,5)+LARGE(M113:V113,6)</f>
        <v>52.2424855462572</v>
      </c>
      <c r="L113" s="5">
        <f>SUM(H113:K113)</f>
        <v>256.61259634225951</v>
      </c>
      <c r="M113" s="70">
        <f>VLOOKUP(C113,игроки1,7,0)</f>
        <v>27.30015572901241</v>
      </c>
      <c r="N113" s="70">
        <f>VLOOKUP(C113,игроки1,9,0)</f>
        <v>0</v>
      </c>
      <c r="O113" s="10">
        <f>VLOOKUP(C113,игроки1,11,0)</f>
        <v>0</v>
      </c>
      <c r="P113" s="10">
        <f>VLOOKUP(C113,Spisok!$A$1:$AL$809,13,0)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24.94232981724479</v>
      </c>
      <c r="U113" s="10">
        <f>VLOOKUP(C113,игроки1,23,0)</f>
        <v>0</v>
      </c>
      <c r="V113" s="71">
        <f>VLOOKUP(C113,игроки1,25,0)</f>
        <v>0</v>
      </c>
      <c r="W113" s="72">
        <f>COUNTIFS(M113:V113,"&gt;0")</f>
        <v>2</v>
      </c>
    </row>
    <row r="114" spans="1:23" ht="12.75" customHeight="1" x14ac:dyDescent="0.25">
      <c r="A114" s="13">
        <v>110</v>
      </c>
      <c r="B114" s="13">
        <v>145</v>
      </c>
      <c r="C114" s="94" t="s">
        <v>165</v>
      </c>
      <c r="D114" s="94" t="s">
        <v>308</v>
      </c>
      <c r="E114" s="92">
        <f>VLOOKUP(C114,Spisok!$A$1:$AA$8695,5,0)</f>
        <v>1830.4560981255629</v>
      </c>
      <c r="F114" s="8" t="str">
        <f>VLOOKUP(C114,Spisok!$A$1:$AA$8695,2,0)</f>
        <v>IM</v>
      </c>
      <c r="G114" s="8" t="str">
        <f>VLOOKUP(C114,Spisok!$A$1:$AA$8695,4,0)</f>
        <v>LAT</v>
      </c>
      <c r="H114" s="10">
        <v>45.490568682730796</v>
      </c>
      <c r="I114" s="10">
        <v>121.85606272938995</v>
      </c>
      <c r="J114" s="10">
        <v>36.065396722321893</v>
      </c>
      <c r="K114" s="10">
        <f>LARGE(M114:V114,1)+LARGE(M114:V114,2)+LARGE(M114:V114,3)+LARGE(M114:V114,4)+LARGE(M114:V114,5)+LARGE(M114:V114,6)</f>
        <v>53.106955181494925</v>
      </c>
      <c r="L114" s="5">
        <f>SUM(H114:K114)</f>
        <v>256.51898331593759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VLOOKUP(C114,Spisok!$A$1:$AL$809,13,0)</f>
        <v>0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53.106955181494925</v>
      </c>
      <c r="U114" s="10">
        <f>VLOOKUP(C114,игроки1,23,0)</f>
        <v>0</v>
      </c>
      <c r="V114" s="21">
        <f>VLOOKUP(C114,игроки1,25,0)</f>
        <v>0</v>
      </c>
      <c r="W114" s="16">
        <f>COUNTIFS(M114:V114,"&gt;0")</f>
        <v>1</v>
      </c>
    </row>
    <row r="115" spans="1:23" ht="12.75" customHeight="1" x14ac:dyDescent="0.25">
      <c r="A115" s="13">
        <v>111</v>
      </c>
      <c r="B115" s="13">
        <v>150</v>
      </c>
      <c r="C115" s="94" t="s">
        <v>393</v>
      </c>
      <c r="D115" s="94" t="s">
        <v>461</v>
      </c>
      <c r="E115" s="92">
        <f>VLOOKUP(C115,Spisok!$A$1:$AA$8695,5,0)</f>
        <v>1744.9355915362576</v>
      </c>
      <c r="F115" s="8">
        <f>VLOOKUP(C115,Spisok!$A$1:$AA$8695,2,0)</f>
        <v>0</v>
      </c>
      <c r="G115" s="8" t="str">
        <f>VLOOKUP(C115,Spisok!$A$1:$AA$8695,4,0)</f>
        <v>LAT</v>
      </c>
      <c r="H115" s="10">
        <v>124.64053644006501</v>
      </c>
      <c r="I115" s="10">
        <v>64.68202526019482</v>
      </c>
      <c r="J115" s="10">
        <v>12.254450036478046</v>
      </c>
      <c r="K115" s="10">
        <f>LARGE(M115:V115,1)+LARGE(M115:V115,2)+LARGE(M115:V115,3)+LARGE(M115:V115,4)+LARGE(M115:V115,5)+LARGE(M115:V115,6)</f>
        <v>51.381702679102077</v>
      </c>
      <c r="L115" s="5">
        <f>SUM(H115:K115)</f>
        <v>252.95871441583995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VLOOKUP(C115,Spisok!$A$1:$AL$809,13,0)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51.381702679102077</v>
      </c>
      <c r="U115" s="10">
        <f>VLOOKUP(C115,игроки1,23,0)</f>
        <v>0</v>
      </c>
      <c r="V115" s="21">
        <f>VLOOKUP(C115,игроки1,25,0)</f>
        <v>0</v>
      </c>
      <c r="W115" s="16">
        <f>COUNTIFS(M115:V115,"&gt;0")</f>
        <v>1</v>
      </c>
    </row>
    <row r="116" spans="1:23" ht="12.75" customHeight="1" x14ac:dyDescent="0.25">
      <c r="A116" s="13">
        <v>112</v>
      </c>
      <c r="B116" s="13">
        <v>184</v>
      </c>
      <c r="C116" s="94" t="s">
        <v>107</v>
      </c>
      <c r="D116" s="94" t="s">
        <v>267</v>
      </c>
      <c r="E116" s="92">
        <f>VLOOKUP(C116,Spisok!$A$1:$AA$8695,5,0)</f>
        <v>1695.8587590492896</v>
      </c>
      <c r="F116" s="8">
        <f>VLOOKUP(C116,Spisok!$A$1:$AA$8695,2,0)</f>
        <v>0</v>
      </c>
      <c r="G116" s="8" t="str">
        <f>VLOOKUP(C116,Spisok!$A$1:$AA$8695,4,0)</f>
        <v>LAT</v>
      </c>
      <c r="H116" s="10">
        <v>51.160354345093793</v>
      </c>
      <c r="I116" s="10">
        <v>141.15562443534438</v>
      </c>
      <c r="J116" s="10">
        <v>17.509746477588802</v>
      </c>
      <c r="K116" s="10">
        <f>LARGE(M116:V116,1)+LARGE(M116:V116,2)+LARGE(M116:V116,3)+LARGE(M116:V116,4)+LARGE(M116:V116,5)+LARGE(M116:V116,6)</f>
        <v>38.150137697776941</v>
      </c>
      <c r="L116" s="5">
        <f>SUM(H116:K116)</f>
        <v>247.9758629558039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VLOOKUP(C116,Spisok!$A$1:$AL$809,13,0)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38.150137697776941</v>
      </c>
      <c r="U116" s="10">
        <f>VLOOKUP(C116,игроки1,23,0)</f>
        <v>0</v>
      </c>
      <c r="V116" s="21">
        <f>VLOOKUP(C116,игроки1,25,0)</f>
        <v>0</v>
      </c>
      <c r="W116" s="16">
        <f>COUNTIFS(M116:V116,"&gt;0")</f>
        <v>1</v>
      </c>
    </row>
    <row r="117" spans="1:23" ht="12.75" customHeight="1" x14ac:dyDescent="0.25">
      <c r="A117" s="13">
        <v>113</v>
      </c>
      <c r="B117" s="13">
        <v>192</v>
      </c>
      <c r="C117" s="68" t="s">
        <v>663</v>
      </c>
      <c r="D117" s="68" t="s">
        <v>689</v>
      </c>
      <c r="E117" s="85">
        <f>VLOOKUP(C117,Spisok!$A$1:$AA$8695,5,0)</f>
        <v>1698</v>
      </c>
      <c r="F117" s="69">
        <f>VLOOKUP(C117,Spisok!$A$1:$AA$8695,2,0)</f>
        <v>0</v>
      </c>
      <c r="G117" s="69" t="str">
        <f>VLOOKUP(C117,Spisok!$A$1:$AA$8695,4,0)</f>
        <v>LAT</v>
      </c>
      <c r="H117" s="70">
        <v>48.337669619907679</v>
      </c>
      <c r="I117" s="70">
        <v>91.390801721846429</v>
      </c>
      <c r="J117" s="70">
        <v>70.197906991950504</v>
      </c>
      <c r="K117" s="70">
        <f>LARGE(M117:V117,1)+LARGE(M117:V117,2)+LARGE(M117:V117,3)+LARGE(M117:V117,4)+LARGE(M117:V117,5)+LARGE(M117:V117,6)</f>
        <v>35.121400338791645</v>
      </c>
      <c r="L117" s="5">
        <f>SUM(H117:K117)</f>
        <v>245.04777867249624</v>
      </c>
      <c r="M117" s="70">
        <f>VLOOKUP(C117,игроки1,7,0)</f>
        <v>35.121400338791645</v>
      </c>
      <c r="N117" s="70">
        <f>VLOOKUP(C117,игроки1,9,0)</f>
        <v>0</v>
      </c>
      <c r="O117" s="10">
        <f>VLOOKUP(C117,игроки1,11,0)</f>
        <v>0</v>
      </c>
      <c r="P117" s="10">
        <f>VLOOKUP(C117,Spisok!$A$1:$AL$809,13,0)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10">
        <f>VLOOKUP(C117,игроки1,23,0)</f>
        <v>0</v>
      </c>
      <c r="V117" s="71">
        <f>VLOOKUP(C117,игроки1,25,0)</f>
        <v>0</v>
      </c>
      <c r="W117" s="72">
        <f>COUNTIFS(M117:V117,"&gt;0")</f>
        <v>1</v>
      </c>
    </row>
    <row r="118" spans="1:23" ht="12.75" customHeight="1" x14ac:dyDescent="0.25">
      <c r="A118" s="13">
        <v>114</v>
      </c>
      <c r="B118" s="13">
        <v>180</v>
      </c>
      <c r="C118" s="94" t="s">
        <v>181</v>
      </c>
      <c r="D118" s="94" t="s">
        <v>386</v>
      </c>
      <c r="E118" s="92">
        <f>VLOOKUP(C118,Spisok!$A$1:$AA$8695,5,0)</f>
        <v>1596.7098545336246</v>
      </c>
      <c r="F118" s="8">
        <f>VLOOKUP(C118,Spisok!$A$1:$AA$8695,2,0)</f>
        <v>0</v>
      </c>
      <c r="G118" s="8" t="str">
        <f>VLOOKUP(C118,Spisok!$A$1:$AA$8695,4,0)</f>
        <v>EST</v>
      </c>
      <c r="H118" s="10">
        <v>51.857227686262028</v>
      </c>
      <c r="I118" s="10">
        <v>84.818203457485822</v>
      </c>
      <c r="J118" s="10">
        <v>69.561839354288082</v>
      </c>
      <c r="K118" s="10">
        <f>LARGE(M118:V118,1)+LARGE(M118:V118,2)+LARGE(M118:V118,3)+LARGE(M118:V118,4)+LARGE(M118:V118,5)+LARGE(M118:V118,6)</f>
        <v>38.644591474581027</v>
      </c>
      <c r="L118" s="5">
        <f>SUM(H118:K118)</f>
        <v>244.88186197261697</v>
      </c>
      <c r="M118" s="10">
        <f>VLOOKUP(C118,игроки1,7,0)</f>
        <v>12.630308325180515</v>
      </c>
      <c r="N118" s="10">
        <f>VLOOKUP(C118,игроки1,9,0)</f>
        <v>0</v>
      </c>
      <c r="O118" s="10">
        <f>VLOOKUP(C118,игроки1,11,0)</f>
        <v>0</v>
      </c>
      <c r="P118" s="10">
        <f>VLOOKUP(C118,Spisok!$A$1:$AL$809,13,0)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9.3151046826497588</v>
      </c>
      <c r="T118" s="10">
        <f>VLOOKUP(C118,игроки1,21,0)</f>
        <v>16.699178466750755</v>
      </c>
      <c r="U118" s="10">
        <f>VLOOKUP(C118,игроки1,23,0)</f>
        <v>0</v>
      </c>
      <c r="V118" s="21">
        <f>VLOOKUP(C118,игроки1,25,0)</f>
        <v>0</v>
      </c>
      <c r="W118" s="16">
        <f>COUNTIFS(M118:V118,"&gt;0")</f>
        <v>3</v>
      </c>
    </row>
    <row r="119" spans="1:23" ht="12.75" customHeight="1" x14ac:dyDescent="0.25">
      <c r="A119" s="13">
        <v>115</v>
      </c>
      <c r="B119" s="13">
        <v>149</v>
      </c>
      <c r="C119" s="94" t="s">
        <v>89</v>
      </c>
      <c r="D119" s="94" t="s">
        <v>309</v>
      </c>
      <c r="E119" s="92">
        <f>VLOOKUP(C119,Spisok!$A$1:$AA$8695,5,0)</f>
        <v>1754.0657615798643</v>
      </c>
      <c r="F119" s="8">
        <f>VLOOKUP(C119,Spisok!$A$1:$AA$8695,2,0)</f>
        <v>0</v>
      </c>
      <c r="G119" s="8" t="str">
        <f>VLOOKUP(C119,Spisok!$A$1:$AA$8695,4,0)</f>
        <v>RUS</v>
      </c>
      <c r="H119" s="10">
        <v>82.731049962398757</v>
      </c>
      <c r="I119" s="10">
        <v>0</v>
      </c>
      <c r="J119" s="10">
        <v>103.75166942154056</v>
      </c>
      <c r="K119" s="10">
        <f>LARGE(M119:V119,1)+LARGE(M119:V119,2)+LARGE(M119:V119,3)+LARGE(M119:V119,4)+LARGE(M119:V119,5)+LARGE(M119:V119,6)</f>
        <v>51.90059722331435</v>
      </c>
      <c r="L119" s="5">
        <f>SUM(H119:K119)</f>
        <v>238.38331660725365</v>
      </c>
      <c r="M119" s="10">
        <f>VLOOKUP(C119,игроки1,7,0)</f>
        <v>30.17913855734302</v>
      </c>
      <c r="N119" s="10">
        <f>VLOOKUP(C119,игроки1,9,0)</f>
        <v>21.721458665971333</v>
      </c>
      <c r="O119" s="10">
        <f>VLOOKUP(C119,игроки1,11,0)</f>
        <v>0</v>
      </c>
      <c r="P119" s="10">
        <f>VLOOKUP(C119,Spisok!$A$1:$AL$809,13,0)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VLOOKUP(C119,игроки1,23,0)</f>
        <v>0</v>
      </c>
      <c r="V119" s="21">
        <f>VLOOKUP(C119,игроки1,25,0)</f>
        <v>0</v>
      </c>
      <c r="W119" s="16">
        <f>COUNTIFS(M119:V119,"&gt;0")</f>
        <v>2</v>
      </c>
    </row>
    <row r="120" spans="1:23" ht="12.75" customHeight="1" x14ac:dyDescent="0.25">
      <c r="A120" s="13">
        <v>116</v>
      </c>
      <c r="B120" s="13">
        <v>131</v>
      </c>
      <c r="C120" s="68" t="s">
        <v>666</v>
      </c>
      <c r="D120" s="68" t="s">
        <v>687</v>
      </c>
      <c r="E120" s="85">
        <f>VLOOKUP(C120,Spisok!$A$1:$AA$8695,5,0)</f>
        <v>1618.0840585689812</v>
      </c>
      <c r="F120" s="69">
        <f>VLOOKUP(C120,Spisok!$A$1:$AA$8695,2,0)</f>
        <v>0</v>
      </c>
      <c r="G120" s="69" t="str">
        <f>VLOOKUP(C120,Spisok!$A$1:$AA$8695,4,0)</f>
        <v>LAT</v>
      </c>
      <c r="H120" s="70">
        <v>18.5278808607552</v>
      </c>
      <c r="I120" s="70">
        <v>18.297254305921093</v>
      </c>
      <c r="J120" s="70">
        <v>140.84785859822813</v>
      </c>
      <c r="K120" s="70">
        <f>LARGE(M120:V120,1)+LARGE(M120:V120,2)+LARGE(M120:V120,3)+LARGE(M120:V120,4)+LARGE(M120:V120,5)+LARGE(M120:V120,6)</f>
        <v>60.273792500877221</v>
      </c>
      <c r="L120" s="5">
        <f>SUM(H120:K120)</f>
        <v>237.94678626578164</v>
      </c>
      <c r="M120" s="70">
        <f>VLOOKUP(C120,игроки1,7,0)</f>
        <v>49.992537199774596</v>
      </c>
      <c r="N120" s="70">
        <f>VLOOKUP(C120,игроки1,9,0)</f>
        <v>0</v>
      </c>
      <c r="O120" s="10">
        <f>VLOOKUP(C120,игроки1,11,0)</f>
        <v>0</v>
      </c>
      <c r="P120" s="10">
        <f>VLOOKUP(C120,Spisok!$A$1:$AL$809,13,0)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10.281255301102629</v>
      </c>
      <c r="U120" s="10">
        <f>VLOOKUP(C120,игроки1,23,0)</f>
        <v>0</v>
      </c>
      <c r="V120" s="71">
        <f>VLOOKUP(C120,игроки1,25,0)</f>
        <v>0</v>
      </c>
      <c r="W120" s="72">
        <f>COUNTIFS(M120:V120,"&gt;0")</f>
        <v>2</v>
      </c>
    </row>
    <row r="121" spans="1:23" ht="12.75" customHeight="1" x14ac:dyDescent="0.25">
      <c r="A121" s="13">
        <v>117</v>
      </c>
      <c r="B121" s="13">
        <v>154</v>
      </c>
      <c r="C121" s="94" t="s">
        <v>184</v>
      </c>
      <c r="D121" s="94" t="s">
        <v>848</v>
      </c>
      <c r="E121" s="92">
        <f>VLOOKUP(C121,Spisok!$A$1:$AA$8695,5,0)</f>
        <v>1680.5748458733765</v>
      </c>
      <c r="F121" s="8">
        <f>VLOOKUP(C121,Spisok!$A$1:$AA$8695,2,0)</f>
        <v>0</v>
      </c>
      <c r="G121" s="8" t="str">
        <f>VLOOKUP(C121,Spisok!$A$1:$AA$8695,4,0)</f>
        <v>LAT</v>
      </c>
      <c r="H121" s="10">
        <v>60.969774106503621</v>
      </c>
      <c r="I121" s="10">
        <v>36.756543903378407</v>
      </c>
      <c r="J121" s="10">
        <v>87.789068990697345</v>
      </c>
      <c r="K121" s="10">
        <f>LARGE(M121:V121,1)+LARGE(M121:V121,2)+LARGE(M121:V121,3)+LARGE(M121:V121,4)+LARGE(M121:V121,5)+LARGE(M121:V121,6)</f>
        <v>50.558178109895678</v>
      </c>
      <c r="L121" s="5">
        <f>SUM(H121:K121)</f>
        <v>236.07356511047504</v>
      </c>
      <c r="M121" s="10">
        <f>VLOOKUP(C121,игроки1,7,0)</f>
        <v>23.074833166358186</v>
      </c>
      <c r="N121" s="10">
        <f>VLOOKUP(C121,игроки1,9,0)</f>
        <v>0</v>
      </c>
      <c r="O121" s="10">
        <f>VLOOKUP(C121,игроки1,11,0)</f>
        <v>0</v>
      </c>
      <c r="P121" s="10">
        <f>VLOOKUP(C121,Spisok!$A$1:$AL$809,13,0)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27.483344943537492</v>
      </c>
      <c r="U121" s="10">
        <f>VLOOKUP(C121,игроки1,23,0)</f>
        <v>0</v>
      </c>
      <c r="V121" s="21">
        <f>VLOOKUP(C121,игроки1,25,0)</f>
        <v>0</v>
      </c>
      <c r="W121" s="16">
        <f>COUNTIFS(M121:V121,"&gt;0")</f>
        <v>2</v>
      </c>
    </row>
    <row r="122" spans="1:23" ht="12.75" customHeight="1" x14ac:dyDescent="0.25">
      <c r="A122" s="13">
        <v>118</v>
      </c>
      <c r="B122" s="13">
        <v>75</v>
      </c>
      <c r="C122" s="94" t="s">
        <v>134</v>
      </c>
      <c r="D122" s="94" t="s">
        <v>261</v>
      </c>
      <c r="E122" s="92">
        <f>VLOOKUP(C122,Spisok!$A$1:$AA$8695,5,0)</f>
        <v>1740</v>
      </c>
      <c r="F122" s="8">
        <f>VLOOKUP(C122,Spisok!$A$1:$AA$8695,2,0)</f>
        <v>0</v>
      </c>
      <c r="G122" s="8" t="str">
        <f>VLOOKUP(C122,Spisok!$A$1:$AA$8695,4,0)</f>
        <v>RUS</v>
      </c>
      <c r="H122" s="10">
        <v>43.17122245669136</v>
      </c>
      <c r="I122" s="10">
        <v>76.789553598542369</v>
      </c>
      <c r="J122" s="10">
        <v>0</v>
      </c>
      <c r="K122" s="10">
        <f>LARGE(M122:V122,1)+LARGE(M122:V122,2)+LARGE(M122:V122,3)+LARGE(M122:V122,4)+LARGE(M122:V122,5)+LARGE(M122:V122,6)</f>
        <v>114.79129769974087</v>
      </c>
      <c r="L122" s="5">
        <f>SUM(H122:K122)</f>
        <v>234.75207375497462</v>
      </c>
      <c r="M122" s="10">
        <f>VLOOKUP(C122,игроки1,7,0)</f>
        <v>0</v>
      </c>
      <c r="N122" s="10">
        <f>VLOOKUP(C122,игроки1,9,0)</f>
        <v>38.740607267502952</v>
      </c>
      <c r="O122" s="10">
        <f>VLOOKUP(C122,игроки1,11,0)</f>
        <v>0</v>
      </c>
      <c r="P122" s="10">
        <f>VLOOKUP(C122,Spisok!$A$1:$AL$809,13,0)</f>
        <v>54.879773035968419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0</v>
      </c>
      <c r="T122" s="10">
        <f>VLOOKUP(C122,игроки1,21,0)</f>
        <v>0</v>
      </c>
      <c r="U122" s="10">
        <f>VLOOKUP(C122,игроки1,23,0)</f>
        <v>21.170917396269505</v>
      </c>
      <c r="V122" s="21">
        <f>VLOOKUP(C122,игроки1,25,0)</f>
        <v>0</v>
      </c>
      <c r="W122" s="16">
        <f>COUNTIFS(M122:V122,"&gt;0")</f>
        <v>3</v>
      </c>
    </row>
    <row r="123" spans="1:23" ht="12.75" customHeight="1" x14ac:dyDescent="0.25">
      <c r="A123" s="13">
        <v>119</v>
      </c>
      <c r="B123" s="13">
        <v>69</v>
      </c>
      <c r="C123" s="94" t="s">
        <v>763</v>
      </c>
      <c r="D123" s="94"/>
      <c r="E123" s="92">
        <f>VLOOKUP(C123,Spisok!$A$1:$AA$8695,5,0)</f>
        <v>1620.246269569268</v>
      </c>
      <c r="F123" s="8">
        <f>VLOOKUP(C123,Spisok!$A$1:$AA$8695,2,0)</f>
        <v>0</v>
      </c>
      <c r="G123" s="8" t="str">
        <f>VLOOKUP(C123,Spisok!$A$1:$AA$8695,4,0)</f>
        <v>EST</v>
      </c>
      <c r="H123" s="10"/>
      <c r="I123" s="10">
        <v>6.0427286786184782</v>
      </c>
      <c r="J123" s="10">
        <v>104.4675151365238</v>
      </c>
      <c r="K123" s="10">
        <f>LARGE(M123:V123,1)+LARGE(M123:V123,2)+LARGE(M123:V123,3)+LARGE(M123:V123,4)+LARGE(M123:V123,5)+LARGE(M123:V123,6)</f>
        <v>121.96642311716066</v>
      </c>
      <c r="L123" s="5">
        <f>SUM(H123:K123)</f>
        <v>232.47666693230292</v>
      </c>
      <c r="M123" s="10">
        <f>VLOOKUP(C123,игроки1,7,0)</f>
        <v>0</v>
      </c>
      <c r="N123" s="10">
        <f>VLOOKUP(C123,игроки1,9,0)</f>
        <v>13.007709473619357</v>
      </c>
      <c r="O123" s="10">
        <f>VLOOKUP(C123,игроки1,11,0)</f>
        <v>39.660660288942722</v>
      </c>
      <c r="P123" s="10">
        <f>VLOOKUP(C123,Spisok!$A$1:$AL$809,13,0)</f>
        <v>0</v>
      </c>
      <c r="Q123" s="10">
        <f>VLOOKUP(C123,игроки1,15,0)</f>
        <v>0</v>
      </c>
      <c r="R123" s="10">
        <f>VLOOKUP(C123,игроки1,17,0)</f>
        <v>0</v>
      </c>
      <c r="S123" s="10">
        <f>VLOOKUP(C123,игроки1,19,0)</f>
        <v>50.973187686196624</v>
      </c>
      <c r="T123" s="10">
        <f>VLOOKUP(C123,игроки1,21,0)</f>
        <v>18.324865668401959</v>
      </c>
      <c r="U123" s="10">
        <f>VLOOKUP(C123,игроки1,23,0)</f>
        <v>0</v>
      </c>
      <c r="V123" s="21">
        <f>VLOOKUP(C123,игроки1,25,0)</f>
        <v>0</v>
      </c>
      <c r="W123" s="16">
        <f>COUNTIFS(M123:V123,"&gt;0")</f>
        <v>4</v>
      </c>
    </row>
    <row r="124" spans="1:23" ht="12.75" customHeight="1" x14ac:dyDescent="0.25">
      <c r="A124" s="13">
        <v>120</v>
      </c>
      <c r="B124" s="13">
        <v>89</v>
      </c>
      <c r="C124" s="94" t="s">
        <v>211</v>
      </c>
      <c r="D124" s="94" t="s">
        <v>342</v>
      </c>
      <c r="E124" s="92">
        <f>VLOOKUP(C124,Spisok!$A$1:$AA$8695,5,0)</f>
        <v>1725</v>
      </c>
      <c r="F124" s="8">
        <f>VLOOKUP(C124,Spisok!$A$1:$AA$8695,2,0)</f>
        <v>0</v>
      </c>
      <c r="G124" s="8" t="str">
        <f>VLOOKUP(C124,Spisok!$A$1:$AA$8695,4,0)</f>
        <v>EST</v>
      </c>
      <c r="H124" s="10">
        <v>38.493638155705177</v>
      </c>
      <c r="I124" s="10">
        <v>0</v>
      </c>
      <c r="J124" s="10">
        <v>94.106704980649539</v>
      </c>
      <c r="K124" s="10">
        <f>LARGE(M124:V124,1)+LARGE(M124:V124,2)+LARGE(M124:V124,3)+LARGE(M124:V124,4)+LARGE(M124:V124,5)+LARGE(M124:V124,6)</f>
        <v>98.906501380544597</v>
      </c>
      <c r="L124" s="5">
        <f>SUM(H124:K124)</f>
        <v>231.50684451689932</v>
      </c>
      <c r="M124" s="10">
        <f>VLOOKUP(C124,игроки1,7,0)</f>
        <v>0</v>
      </c>
      <c r="N124" s="10">
        <f>VLOOKUP(C124,игроки1,9,0)</f>
        <v>25.793692176913002</v>
      </c>
      <c r="O124" s="10">
        <f>VLOOKUP(C124,игроки1,11,0)</f>
        <v>0</v>
      </c>
      <c r="P124" s="10">
        <f>VLOOKUP(C124,Spisok!$A$1:$AL$809,13,0)</f>
        <v>0</v>
      </c>
      <c r="Q124" s="10">
        <f>VLOOKUP(C124,игроки1,15,0)</f>
        <v>0</v>
      </c>
      <c r="R124" s="10">
        <f>VLOOKUP(C124,игроки1,17,0)</f>
        <v>0</v>
      </c>
      <c r="S124" s="10">
        <f>VLOOKUP(C124,игроки1,19,0)</f>
        <v>0</v>
      </c>
      <c r="T124" s="10">
        <f>VLOOKUP(C124,игроки1,21,0)</f>
        <v>27.91070225298462</v>
      </c>
      <c r="U124" s="10">
        <f>VLOOKUP(C124,игроки1,23,0)</f>
        <v>45.202106950646971</v>
      </c>
      <c r="V124" s="21">
        <f>VLOOKUP(C124,игроки1,25,0)</f>
        <v>0</v>
      </c>
      <c r="W124" s="16">
        <f>COUNTIFS(M124:V124,"&gt;0")</f>
        <v>3</v>
      </c>
    </row>
    <row r="125" spans="1:23" ht="12.75" customHeight="1" x14ac:dyDescent="0.25">
      <c r="A125" s="13">
        <v>121</v>
      </c>
      <c r="B125" s="13">
        <v>187</v>
      </c>
      <c r="C125" s="94" t="s">
        <v>224</v>
      </c>
      <c r="D125" s="94" t="s">
        <v>352</v>
      </c>
      <c r="E125" s="92">
        <f>VLOOKUP(C125,Spisok!$A$1:$AA$8695,5,0)</f>
        <v>1558.3439923013573</v>
      </c>
      <c r="F125" s="8">
        <f>VLOOKUP(C125,Spisok!$A$1:$AA$8695,2,0)</f>
        <v>0</v>
      </c>
      <c r="G125" s="8" t="str">
        <f>VLOOKUP(C125,Spisok!$A$1:$AA$8695,4,0)</f>
        <v>HUN</v>
      </c>
      <c r="H125" s="10">
        <v>104.72258231372001</v>
      </c>
      <c r="I125" s="10">
        <v>41.982915265565275</v>
      </c>
      <c r="J125" s="10">
        <v>45.916652375235806</v>
      </c>
      <c r="K125" s="10">
        <f>LARGE(M125:V125,1)+LARGE(M125:V125,2)+LARGE(M125:V125,3)+LARGE(M125:V125,4)+LARGE(M125:V125,5)+LARGE(M125:V125,6)</f>
        <v>37.358562747377249</v>
      </c>
      <c r="L125" s="5">
        <f>SUM(H125:K125)</f>
        <v>229.98071270189834</v>
      </c>
      <c r="M125" s="10">
        <f>VLOOKUP(C125,игроки1,7,0)</f>
        <v>0</v>
      </c>
      <c r="N125" s="10">
        <f>VLOOKUP(C125,игроки1,9,0)</f>
        <v>0</v>
      </c>
      <c r="O125" s="10">
        <f>VLOOKUP(C125,игроки1,11,0)</f>
        <v>0</v>
      </c>
      <c r="P125" s="10">
        <f>VLOOKUP(C125,Spisok!$A$1:$AL$809,13,0)</f>
        <v>0</v>
      </c>
      <c r="Q125" s="10">
        <f>VLOOKUP(C125,игроки1,15,0)</f>
        <v>0</v>
      </c>
      <c r="R125" s="10">
        <f>VLOOKUP(C125,игроки1,17,0)</f>
        <v>37.358562747377249</v>
      </c>
      <c r="S125" s="10">
        <f>VLOOKUP(C125,игроки1,19,0)</f>
        <v>0</v>
      </c>
      <c r="T125" s="10">
        <f>VLOOKUP(C125,игроки1,21,0)</f>
        <v>0</v>
      </c>
      <c r="U125" s="10">
        <f>VLOOKUP(C125,игроки1,23,0)</f>
        <v>0</v>
      </c>
      <c r="V125" s="21">
        <f>VLOOKUP(C125,игроки1,25,0)</f>
        <v>0</v>
      </c>
      <c r="W125" s="16">
        <f>COUNTIFS(M125:V125,"&gt;0")</f>
        <v>1</v>
      </c>
    </row>
    <row r="126" spans="1:23" ht="12.75" customHeight="1" x14ac:dyDescent="0.25">
      <c r="A126" s="13">
        <v>122</v>
      </c>
      <c r="B126" s="13">
        <v>146</v>
      </c>
      <c r="C126" s="94" t="s">
        <v>1062</v>
      </c>
      <c r="D126" s="94" t="s">
        <v>359</v>
      </c>
      <c r="E126" s="92">
        <f>VLOOKUP(C126,Spisok!$A$1:$AA$8695,5,0)</f>
        <v>1674.5191839018823</v>
      </c>
      <c r="F126" s="8">
        <f>VLOOKUP(C126,Spisok!$A$1:$AA$8695,2,0)</f>
        <v>0</v>
      </c>
      <c r="G126" s="8" t="str">
        <f>VLOOKUP(C126,Spisok!$A$1:$AA$8695,4,0)</f>
        <v>LAT</v>
      </c>
      <c r="H126" s="10">
        <v>61.726894644700529</v>
      </c>
      <c r="I126" s="10">
        <v>91.356498668209184</v>
      </c>
      <c r="J126" s="10">
        <v>23.539540827295131</v>
      </c>
      <c r="K126" s="10">
        <f>LARGE(M126:V126,1)+LARGE(M126:V126,2)+LARGE(M126:V126,3)+LARGE(M126:V126,4)+LARGE(M126:V126,5)+LARGE(M126:V126,6)</f>
        <v>52.739563281168103</v>
      </c>
      <c r="L126" s="5">
        <f>SUM(H126:K126)</f>
        <v>229.36249742137295</v>
      </c>
      <c r="M126" s="10">
        <f>VLOOKUP(C126,игроки1,7,0)</f>
        <v>23.539540827295131</v>
      </c>
      <c r="N126" s="10">
        <f>VLOOKUP(C126,игроки1,9,0)</f>
        <v>0</v>
      </c>
      <c r="O126" s="10">
        <f>VLOOKUP(C126,игроки1,11,0)</f>
        <v>0</v>
      </c>
      <c r="P126" s="10">
        <f>VLOOKUP(C126,Spisok!$A$1:$AL$809,13,0)</f>
        <v>0</v>
      </c>
      <c r="Q126" s="10">
        <f>VLOOKUP(C126,игроки1,15,0)</f>
        <v>0</v>
      </c>
      <c r="R126" s="10">
        <f>VLOOKUP(C126,игроки1,17,0)</f>
        <v>0</v>
      </c>
      <c r="S126" s="10">
        <f>VLOOKUP(C126,игроки1,19,0)</f>
        <v>0</v>
      </c>
      <c r="T126" s="10">
        <f>VLOOKUP(C126,игроки1,21,0)</f>
        <v>29.200022453872968</v>
      </c>
      <c r="U126" s="10">
        <f>VLOOKUP(C126,игроки1,23,0)</f>
        <v>0</v>
      </c>
      <c r="V126" s="21">
        <f>VLOOKUP(C126,игроки1,25,0)</f>
        <v>0</v>
      </c>
      <c r="W126" s="16">
        <f>COUNTIFS(M126:V126,"&gt;0")</f>
        <v>2</v>
      </c>
    </row>
    <row r="127" spans="1:23" ht="12.75" customHeight="1" x14ac:dyDescent="0.25">
      <c r="A127" s="13">
        <v>123</v>
      </c>
      <c r="B127" s="13">
        <v>283</v>
      </c>
      <c r="C127" s="68" t="s">
        <v>661</v>
      </c>
      <c r="D127" s="68" t="s">
        <v>915</v>
      </c>
      <c r="E127" s="85">
        <f>VLOOKUP(C127,Spisok!$A$1:$AA$8695,5,0)</f>
        <v>1574</v>
      </c>
      <c r="F127" s="69">
        <f>VLOOKUP(C127,Spisok!$A$1:$AA$8695,2,0)</f>
        <v>0</v>
      </c>
      <c r="G127" s="69" t="str">
        <f>VLOOKUP(C127,Spisok!$A$1:$AA$8695,4,0)</f>
        <v>LAT</v>
      </c>
      <c r="H127" s="70">
        <v>28.112911269969636</v>
      </c>
      <c r="I127" s="70">
        <v>94.305201968281466</v>
      </c>
      <c r="J127" s="70">
        <v>98.290858707406088</v>
      </c>
      <c r="K127" s="70">
        <f>LARGE(M127:V127,1)+LARGE(M127:V127,2)+LARGE(M127:V127,3)+LARGE(M127:V127,4)+LARGE(M127:V127,5)+LARGE(M127:V127,6)</f>
        <v>7.755446020871295</v>
      </c>
      <c r="L127" s="5">
        <f>SUM(H127:K127)</f>
        <v>228.46441796652849</v>
      </c>
      <c r="M127" s="70">
        <f>VLOOKUP(C127,игроки1,7,0)</f>
        <v>7.755446020871295</v>
      </c>
      <c r="N127" s="70">
        <f>VLOOKUP(C127,игроки1,9,0)</f>
        <v>0</v>
      </c>
      <c r="O127" s="10">
        <f>VLOOKUP(C127,игроки1,11,0)</f>
        <v>0</v>
      </c>
      <c r="P127" s="10">
        <f>VLOOKUP(C127,Spisok!$A$1:$AL$809,13,0)</f>
        <v>0</v>
      </c>
      <c r="Q127" s="10">
        <f>VLOOKUP(C127,игроки1,15,0)</f>
        <v>0</v>
      </c>
      <c r="R127" s="10">
        <f>VLOOKUP(C127,игроки1,17,0)</f>
        <v>0</v>
      </c>
      <c r="S127" s="10">
        <f>VLOOKUP(C127,игроки1,19,0)</f>
        <v>0</v>
      </c>
      <c r="T127" s="10">
        <f>VLOOKUP(C127,игроки1,21,0)</f>
        <v>0</v>
      </c>
      <c r="U127" s="10">
        <f>VLOOKUP(C127,игроки1,23,0)</f>
        <v>0</v>
      </c>
      <c r="V127" s="71">
        <f>VLOOKUP(C127,игроки1,25,0)</f>
        <v>0</v>
      </c>
      <c r="W127" s="72">
        <f>COUNTIFS(M127:V127,"&gt;0")</f>
        <v>1</v>
      </c>
    </row>
    <row r="128" spans="1:23" ht="12.75" customHeight="1" x14ac:dyDescent="0.25">
      <c r="A128" s="13">
        <v>124</v>
      </c>
      <c r="B128" s="13">
        <v>104</v>
      </c>
      <c r="C128" s="94" t="s">
        <v>1067</v>
      </c>
      <c r="D128" s="94" t="s">
        <v>567</v>
      </c>
      <c r="E128" s="92">
        <f>VLOOKUP(C128,Spisok!$A$1:$AA$8695,5,0)</f>
        <v>1568</v>
      </c>
      <c r="F128" s="8">
        <f>VLOOKUP(C128,Spisok!$A$1:$AA$8695,2,0)</f>
        <v>0</v>
      </c>
      <c r="G128" s="8" t="str">
        <f>VLOOKUP(C128,Spisok!$A$1:$AA$8695,4,0)</f>
        <v>LAT</v>
      </c>
      <c r="H128" s="10">
        <v>20.52645937102124</v>
      </c>
      <c r="I128" s="10">
        <v>54.973852742214177</v>
      </c>
      <c r="J128" s="10">
        <v>71.327125852172799</v>
      </c>
      <c r="K128" s="10">
        <f>LARGE(M128:V128,1)+LARGE(M128:V128,2)+LARGE(M128:V128,3)+LARGE(M128:V128,4)+LARGE(M128:V128,5)+LARGE(M128:V128,6)</f>
        <v>80.355939885390711</v>
      </c>
      <c r="L128" s="5">
        <f>SUM(H128:K128)</f>
        <v>227.18337785079893</v>
      </c>
      <c r="M128" s="10">
        <f>VLOOKUP(C128,игроки1,7,0)</f>
        <v>15.767062542839957</v>
      </c>
      <c r="N128" s="10">
        <f>VLOOKUP(C128,игроки1,9,0)</f>
        <v>19.31592225531881</v>
      </c>
      <c r="O128" s="10">
        <f>VLOOKUP(C128,игроки1,11,0)</f>
        <v>0</v>
      </c>
      <c r="P128" s="10">
        <f>VLOOKUP(C128,Spisok!$A$1:$AL$809,13,0)</f>
        <v>0</v>
      </c>
      <c r="Q128" s="10">
        <f>VLOOKUP(C128,игроки1,15,0)</f>
        <v>0</v>
      </c>
      <c r="R128" s="10">
        <f>VLOOKUP(C128,игроки1,17,0)</f>
        <v>19.491563114309351</v>
      </c>
      <c r="S128" s="10">
        <f>VLOOKUP(C128,игроки1,19,0)</f>
        <v>0</v>
      </c>
      <c r="T128" s="10">
        <f>VLOOKUP(C128,игроки1,21,0)</f>
        <v>9.883935672028727</v>
      </c>
      <c r="U128" s="10">
        <f>VLOOKUP(C128,игроки1,23,0)</f>
        <v>15.897456300893875</v>
      </c>
      <c r="V128" s="21">
        <f>VLOOKUP(C128,игроки1,25,0)</f>
        <v>0</v>
      </c>
      <c r="W128" s="16">
        <f>COUNTIFS(M128:V128,"&gt;0")</f>
        <v>5</v>
      </c>
    </row>
    <row r="129" spans="1:23" ht="12.75" customHeight="1" x14ac:dyDescent="0.25">
      <c r="A129" s="13">
        <v>125</v>
      </c>
      <c r="B129" s="13">
        <v>254</v>
      </c>
      <c r="C129" s="94" t="s">
        <v>133</v>
      </c>
      <c r="D129" s="94" t="s">
        <v>280</v>
      </c>
      <c r="E129" s="92">
        <f>VLOOKUP(C129,Spisok!$A$1:$AA$8695,5,0)</f>
        <v>1493.2749629553584</v>
      </c>
      <c r="F129" s="8">
        <f>VLOOKUP(C129,Spisok!$A$1:$AA$8695,2,0)</f>
        <v>0</v>
      </c>
      <c r="G129" s="8" t="str">
        <f>VLOOKUP(C129,Spisok!$A$1:$AA$8695,4,0)</f>
        <v>LAT</v>
      </c>
      <c r="H129" s="10">
        <v>45.410582649000553</v>
      </c>
      <c r="I129" s="10">
        <v>157.04187702240671</v>
      </c>
      <c r="J129" s="10">
        <v>9.1785666445232525</v>
      </c>
      <c r="K129" s="10">
        <f>LARGE(M129:V129,1)+LARGE(M129:V129,2)+LARGE(M129:V129,3)+LARGE(M129:V129,4)+LARGE(M129:V129,5)+LARGE(M129:V129,6)</f>
        <v>14.765600896868827</v>
      </c>
      <c r="L129" s="5">
        <f>SUM(H129:K129)</f>
        <v>226.39662721279933</v>
      </c>
      <c r="M129" s="10">
        <f>VLOOKUP(C129,игроки1,7,0)</f>
        <v>4.2433642221839003</v>
      </c>
      <c r="N129" s="10">
        <f>VLOOKUP(C129,игроки1,9,0)</f>
        <v>0</v>
      </c>
      <c r="O129" s="10">
        <f>VLOOKUP(C129,игроки1,11,0)</f>
        <v>0</v>
      </c>
      <c r="P129" s="10">
        <f>VLOOKUP(C129,Spisok!$A$1:$AL$809,13,0)</f>
        <v>0</v>
      </c>
      <c r="Q129" s="10">
        <f>VLOOKUP(C129,игроки1,15,0)</f>
        <v>0</v>
      </c>
      <c r="R129" s="10">
        <f>VLOOKUP(C129,игроки1,17,0)</f>
        <v>0</v>
      </c>
      <c r="S129" s="10">
        <f>VLOOKUP(C129,игроки1,19,0)</f>
        <v>3.4092087823431112</v>
      </c>
      <c r="T129" s="10">
        <f>VLOOKUP(C129,игроки1,21,0)</f>
        <v>7.1130278923418162</v>
      </c>
      <c r="U129" s="10">
        <f>VLOOKUP(C129,игроки1,23,0)</f>
        <v>0</v>
      </c>
      <c r="V129" s="21">
        <f>VLOOKUP(C129,игроки1,25,0)</f>
        <v>0</v>
      </c>
      <c r="W129" s="16">
        <f>COUNTIFS(M129:V129,"&gt;0")</f>
        <v>3</v>
      </c>
    </row>
    <row r="130" spans="1:23" ht="12.75" customHeight="1" x14ac:dyDescent="0.25">
      <c r="A130" s="13">
        <v>126</v>
      </c>
      <c r="B130" s="13">
        <v>273</v>
      </c>
      <c r="C130" s="94" t="s">
        <v>1072</v>
      </c>
      <c r="D130" s="94" t="s">
        <v>913</v>
      </c>
      <c r="E130" s="92">
        <f>VLOOKUP(C130,Spisok!$A$1:$AA$8695,5,0)</f>
        <v>1920</v>
      </c>
      <c r="F130" s="8">
        <f>VLOOKUP(C130,Spisok!$A$1:$AA$8695,2,0)</f>
        <v>0</v>
      </c>
      <c r="G130" s="8" t="str">
        <f>VLOOKUP(C130,Spisok!$A$1:$AA$8695,4,0)</f>
        <v>LAT</v>
      </c>
      <c r="H130" s="10">
        <v>75.623474270090796</v>
      </c>
      <c r="I130" s="10">
        <v>49</v>
      </c>
      <c r="J130" s="10">
        <v>89.563603289138925</v>
      </c>
      <c r="K130" s="10">
        <f>LARGE(M130:V130,1)+LARGE(M130:V130,2)+LARGE(M130:V130,3)+LARGE(M130:V130,4)+LARGE(M130:V130,5)+LARGE(M130:V130,6)</f>
        <v>9.963974084583425</v>
      </c>
      <c r="L130" s="5">
        <f>SUM(H130:K130)</f>
        <v>224.15105164381313</v>
      </c>
      <c r="M130" s="10">
        <f>VLOOKUP(C130,игроки1,7,0)</f>
        <v>9.963974084583425</v>
      </c>
      <c r="N130" s="10">
        <f>VLOOKUP(C130,игроки1,9,0)</f>
        <v>0</v>
      </c>
      <c r="O130" s="10">
        <f>VLOOKUP(C130,игроки1,11,0)</f>
        <v>0</v>
      </c>
      <c r="P130" s="10">
        <f>VLOOKUP(C130,Spisok!$A$1:$AL$809,13,0)</f>
        <v>0</v>
      </c>
      <c r="Q130" s="10">
        <f>VLOOKUP(C130,игроки1,15,0)</f>
        <v>0</v>
      </c>
      <c r="R130" s="10">
        <f>VLOOKUP(C130,игроки1,17,0)</f>
        <v>0</v>
      </c>
      <c r="S130" s="10">
        <f>VLOOKUP(C130,игроки1,19,0)</f>
        <v>0</v>
      </c>
      <c r="T130" s="10">
        <f>VLOOKUP(C130,игроки1,21,0)</f>
        <v>0</v>
      </c>
      <c r="U130" s="10">
        <f>VLOOKUP(C130,игроки1,23,0)</f>
        <v>0</v>
      </c>
      <c r="V130" s="21">
        <f>VLOOKUP(C130,игроки1,25,0)</f>
        <v>0</v>
      </c>
      <c r="W130" s="16">
        <f>COUNTIFS(M130:V130,"&gt;0")</f>
        <v>1</v>
      </c>
    </row>
    <row r="131" spans="1:23" ht="12.75" customHeight="1" x14ac:dyDescent="0.25">
      <c r="A131" s="13">
        <v>127</v>
      </c>
      <c r="B131" s="13">
        <v>47</v>
      </c>
      <c r="C131" s="94" t="s">
        <v>1059</v>
      </c>
      <c r="D131" s="94"/>
      <c r="E131" s="92">
        <f>VLOOKUP(C131,Spisok!$A$1:$AA$8695,5,0)</f>
        <v>1719</v>
      </c>
      <c r="F131" s="8">
        <f>VLOOKUP(C131,Spisok!$A$1:$AA$8695,2,0)</f>
        <v>0</v>
      </c>
      <c r="G131" s="8" t="str">
        <f>VLOOKUP(C131,Spisok!$A$1:$AA$8695,4,0)</f>
        <v>LAT</v>
      </c>
      <c r="H131" s="10"/>
      <c r="I131" s="10"/>
      <c r="J131" s="10">
        <v>31.641055748970402</v>
      </c>
      <c r="K131" s="10">
        <f>LARGE(M131:V131,1)+LARGE(M131:V131,2)+LARGE(M131:V131,3)+LARGE(M131:V131,4)+LARGE(M131:V131,5)+LARGE(M131:V131,6)</f>
        <v>189.6186416814771</v>
      </c>
      <c r="L131" s="5">
        <f>SUM(H131:K131)</f>
        <v>221.25969743044749</v>
      </c>
      <c r="M131" s="10">
        <f>VLOOKUP(C131,игроки1,7,0)</f>
        <v>31.641055748970402</v>
      </c>
      <c r="N131" s="10">
        <f>VLOOKUP(C131,игроки1,9,0)</f>
        <v>64.304875449957336</v>
      </c>
      <c r="O131" s="10">
        <f>VLOOKUP(C131,игроки1,11,0)</f>
        <v>0</v>
      </c>
      <c r="P131" s="10">
        <f>VLOOKUP(C131,Spisok!$A$1:$AL$809,13,0)</f>
        <v>23.614336970454307</v>
      </c>
      <c r="Q131" s="10">
        <f>VLOOKUP(C131,игроки1,15,0)</f>
        <v>0</v>
      </c>
      <c r="R131" s="10">
        <f>VLOOKUP(C131,игроки1,17,0)</f>
        <v>0</v>
      </c>
      <c r="S131" s="10">
        <f>VLOOKUP(C131,игроки1,19,0)</f>
        <v>0</v>
      </c>
      <c r="T131" s="10">
        <f>VLOOKUP(C131,игроки1,21,0)</f>
        <v>19.960846976500857</v>
      </c>
      <c r="U131" s="10">
        <f>VLOOKUP(C131,игроки1,23,0)</f>
        <v>50.097526535594191</v>
      </c>
      <c r="V131" s="21">
        <f>VLOOKUP(C131,игроки1,25,0)</f>
        <v>0</v>
      </c>
      <c r="W131" s="16">
        <f>COUNTIFS(M131:V131,"&gt;0")</f>
        <v>5</v>
      </c>
    </row>
    <row r="132" spans="1:23" ht="12.75" customHeight="1" x14ac:dyDescent="0.25">
      <c r="A132" s="13">
        <v>128</v>
      </c>
      <c r="B132" s="13">
        <v>138</v>
      </c>
      <c r="C132" s="94" t="s">
        <v>376</v>
      </c>
      <c r="D132" s="94" t="s">
        <v>381</v>
      </c>
      <c r="E132" s="92">
        <f>VLOOKUP(C132,Spisok!$A$1:$AA$8695,5,0)</f>
        <v>1582</v>
      </c>
      <c r="F132" s="8">
        <f>VLOOKUP(C132,Spisok!$A$1:$AA$8695,2,0)</f>
        <v>0</v>
      </c>
      <c r="G132" s="8" t="str">
        <f>VLOOKUP(C132,Spisok!$A$1:$AA$8695,4,0)</f>
        <v>EST</v>
      </c>
      <c r="H132" s="10">
        <v>24.153759328140403</v>
      </c>
      <c r="I132" s="10">
        <v>49.181931960405052</v>
      </c>
      <c r="J132" s="10">
        <v>89.345758282377943</v>
      </c>
      <c r="K132" s="10">
        <f>LARGE(M132:V132,1)+LARGE(M132:V132,2)+LARGE(M132:V132,3)+LARGE(M132:V132,4)+LARGE(M132:V132,5)+LARGE(M132:V132,6)</f>
        <v>56.274013590248877</v>
      </c>
      <c r="L132" s="5">
        <f>SUM(H132:K132)</f>
        <v>218.95546316117228</v>
      </c>
      <c r="M132" s="10">
        <f>VLOOKUP(C132,игроки1,7,0)</f>
        <v>0</v>
      </c>
      <c r="N132" s="10">
        <f>VLOOKUP(C132,игроки1,9,0)</f>
        <v>13.789040749127317</v>
      </c>
      <c r="O132" s="10">
        <f>VLOOKUP(C132,игроки1,11,0)</f>
        <v>24.340754716981134</v>
      </c>
      <c r="P132" s="10">
        <f>VLOOKUP(C132,Spisok!$A$1:$AL$809,13,0)</f>
        <v>0</v>
      </c>
      <c r="Q132" s="10">
        <f>VLOOKUP(C132,игроки1,15,0)</f>
        <v>0</v>
      </c>
      <c r="R132" s="10">
        <f>VLOOKUP(C132,игроки1,17,0)</f>
        <v>0</v>
      </c>
      <c r="S132" s="10">
        <f>VLOOKUP(C132,игроки1,19,0)</f>
        <v>0</v>
      </c>
      <c r="T132" s="10">
        <f>VLOOKUP(C132,игроки1,21,0)</f>
        <v>0</v>
      </c>
      <c r="U132" s="10">
        <f>VLOOKUP(C132,игроки1,23,0)</f>
        <v>18.144218124140423</v>
      </c>
      <c r="V132" s="21">
        <f>VLOOKUP(C132,игроки1,25,0)</f>
        <v>0</v>
      </c>
      <c r="W132" s="16">
        <f>COUNTIFS(M132:V132,"&gt;0")</f>
        <v>3</v>
      </c>
    </row>
    <row r="133" spans="1:23" ht="12.75" customHeight="1" x14ac:dyDescent="0.25">
      <c r="A133" s="13">
        <v>129</v>
      </c>
      <c r="B133" s="13">
        <v>113</v>
      </c>
      <c r="C133" s="94" t="s">
        <v>171</v>
      </c>
      <c r="D133" s="94" t="s">
        <v>326</v>
      </c>
      <c r="E133" s="92">
        <f>VLOOKUP(C133,Spisok!$A$1:$AA$8695,5,0)</f>
        <v>1724</v>
      </c>
      <c r="F133" s="8">
        <f>VLOOKUP(C133,Spisok!$A$1:$AA$8695,2,0)</f>
        <v>0</v>
      </c>
      <c r="G133" s="8" t="str">
        <f>VLOOKUP(C133,Spisok!$A$1:$AA$8695,4,0)</f>
        <v>LAT</v>
      </c>
      <c r="H133" s="10">
        <v>18.685081666468694</v>
      </c>
      <c r="I133" s="10">
        <v>87.554277717347418</v>
      </c>
      <c r="J133" s="10">
        <v>37.567095284484004</v>
      </c>
      <c r="K133" s="10">
        <f>LARGE(M133:V133,1)+LARGE(M133:V133,2)+LARGE(M133:V133,3)+LARGE(M133:V133,4)+LARGE(M133:V133,5)+LARGE(M133:V133,6)</f>
        <v>73.720753955601396</v>
      </c>
      <c r="L133" s="5">
        <f>SUM(H133:K133)</f>
        <v>217.52720862390152</v>
      </c>
      <c r="M133" s="10">
        <f>VLOOKUP(C133,игроки1,7,0)</f>
        <v>0</v>
      </c>
      <c r="N133" s="10">
        <f>VLOOKUP(C133,игроки1,9,0)</f>
        <v>0</v>
      </c>
      <c r="O133" s="10">
        <f>VLOOKUP(C133,игроки1,11,0)</f>
        <v>0</v>
      </c>
      <c r="P133" s="10">
        <f>VLOOKUP(C133,Spisok!$A$1:$AL$809,13,0)</f>
        <v>0</v>
      </c>
      <c r="Q133" s="10">
        <f>VLOOKUP(C133,игроки1,15,0)</f>
        <v>0</v>
      </c>
      <c r="R133" s="10">
        <f>VLOOKUP(C133,игроки1,17,0)</f>
        <v>0</v>
      </c>
      <c r="S133" s="10">
        <f>VLOOKUP(C133,игроки1,19,0)</f>
        <v>0</v>
      </c>
      <c r="T133" s="10">
        <f>VLOOKUP(C133,игроки1,21,0)</f>
        <v>39.088742784910437</v>
      </c>
      <c r="U133" s="10">
        <f>VLOOKUP(C133,игроки1,23,0)</f>
        <v>34.632011170690959</v>
      </c>
      <c r="V133" s="21">
        <f>VLOOKUP(C133,игроки1,25,0)</f>
        <v>0</v>
      </c>
      <c r="W133" s="16">
        <f>COUNTIFS(M133:V133,"&gt;0")</f>
        <v>2</v>
      </c>
    </row>
    <row r="134" spans="1:23" ht="12.75" customHeight="1" x14ac:dyDescent="0.25">
      <c r="A134" s="13">
        <v>130</v>
      </c>
      <c r="B134" s="13">
        <v>197</v>
      </c>
      <c r="C134" s="94" t="s">
        <v>502</v>
      </c>
      <c r="D134" s="94" t="s">
        <v>909</v>
      </c>
      <c r="E134" s="92">
        <f>VLOOKUP(C134,Spisok!$A$1:$AA$8695,5,0)</f>
        <v>1636.6113416128323</v>
      </c>
      <c r="F134" s="8">
        <f>VLOOKUP(C134,Spisok!$A$1:$AA$8695,2,0)</f>
        <v>0</v>
      </c>
      <c r="G134" s="8" t="str">
        <f>VLOOKUP(C134,Spisok!$A$1:$AA$8695,4,0)</f>
        <v>USA</v>
      </c>
      <c r="H134" s="10">
        <v>32.299843014128726</v>
      </c>
      <c r="I134" s="10">
        <v>81.49671052631578</v>
      </c>
      <c r="J134" s="10">
        <v>68.888888888888886</v>
      </c>
      <c r="K134" s="10">
        <f>LARGE(M134:V134,1)+LARGE(M134:V134,2)+LARGE(M134:V134,3)+LARGE(M134:V134,4)+LARGE(M134:V134,5)+LARGE(M134:V134,6)</f>
        <v>33.544121874101748</v>
      </c>
      <c r="L134" s="5">
        <f>SUM(H134:K134)</f>
        <v>216.22956430343515</v>
      </c>
      <c r="M134" s="10">
        <f>VLOOKUP(C134,игроки1,7,0)</f>
        <v>0</v>
      </c>
      <c r="N134" s="10">
        <f>VLOOKUP(C134,игроки1,9,0)</f>
        <v>0</v>
      </c>
      <c r="O134" s="10">
        <f>VLOOKUP(C134,игроки1,11,0)</f>
        <v>0</v>
      </c>
      <c r="P134" s="10">
        <f>VLOOKUP(C134,Spisok!$A$1:$AL$809,13,0)</f>
        <v>0</v>
      </c>
      <c r="Q134" s="10">
        <f>VLOOKUP(C134,игроки1,15,0)</f>
        <v>33.544121874101748</v>
      </c>
      <c r="R134" s="10">
        <f>VLOOKUP(C134,игроки1,17,0)</f>
        <v>0</v>
      </c>
      <c r="S134" s="10">
        <f>VLOOKUP(C134,игроки1,19,0)</f>
        <v>0</v>
      </c>
      <c r="T134" s="10">
        <f>VLOOKUP(C134,игроки1,21,0)</f>
        <v>0</v>
      </c>
      <c r="U134" s="10">
        <f>VLOOKUP(C134,игроки1,23,0)</f>
        <v>0</v>
      </c>
      <c r="V134" s="21">
        <f>VLOOKUP(C134,игроки1,25,0)</f>
        <v>0</v>
      </c>
      <c r="W134" s="16">
        <f>COUNTIFS(M134:V134,"&gt;0")</f>
        <v>1</v>
      </c>
    </row>
    <row r="135" spans="1:23" ht="12.75" customHeight="1" x14ac:dyDescent="0.25">
      <c r="A135" s="13">
        <v>131</v>
      </c>
      <c r="B135" s="13">
        <v>183</v>
      </c>
      <c r="C135" s="94" t="s">
        <v>795</v>
      </c>
      <c r="D135" s="94" t="s">
        <v>849</v>
      </c>
      <c r="E135" s="92">
        <f>VLOOKUP(C135,Spisok!$A$1:$AA$8695,5,0)</f>
        <v>1905</v>
      </c>
      <c r="F135" s="8">
        <f>VLOOKUP(C135,Spisok!$A$1:$AA$8695,2,0)</f>
        <v>0</v>
      </c>
      <c r="G135" s="8" t="str">
        <f>VLOOKUP(C135,Spisok!$A$1:$AA$8695,4,0)</f>
        <v>LAT</v>
      </c>
      <c r="H135" s="10"/>
      <c r="I135" s="10">
        <v>139.64606549401651</v>
      </c>
      <c r="J135" s="10">
        <v>38.197002389858135</v>
      </c>
      <c r="K135" s="10">
        <f>LARGE(M135:V135,1)+LARGE(M135:V135,2)+LARGE(M135:V135,3)+LARGE(M135:V135,4)+LARGE(M135:V135,5)+LARGE(M135:V135,6)</f>
        <v>38.197002389858135</v>
      </c>
      <c r="L135" s="5">
        <f>SUM(H135:K135)</f>
        <v>216.04007027373279</v>
      </c>
      <c r="M135" s="10">
        <f>VLOOKUP(C135,игроки1,7,0)</f>
        <v>38.197002389858135</v>
      </c>
      <c r="N135" s="10">
        <f>VLOOKUP(C135,игроки1,9,0)</f>
        <v>0</v>
      </c>
      <c r="O135" s="10">
        <f>VLOOKUP(C135,игроки1,11,0)</f>
        <v>0</v>
      </c>
      <c r="P135" s="10">
        <f>VLOOKUP(C135,Spisok!$A$1:$AL$809,13,0)</f>
        <v>0</v>
      </c>
      <c r="Q135" s="10">
        <f>VLOOKUP(C135,игроки1,15,0)</f>
        <v>0</v>
      </c>
      <c r="R135" s="10">
        <f>VLOOKUP(C135,игроки1,17,0)</f>
        <v>0</v>
      </c>
      <c r="S135" s="10">
        <f>VLOOKUP(C135,игроки1,19,0)</f>
        <v>0</v>
      </c>
      <c r="T135" s="10">
        <f>VLOOKUP(C135,игроки1,21,0)</f>
        <v>0</v>
      </c>
      <c r="U135" s="10">
        <f>VLOOKUP(C135,игроки1,23,0)</f>
        <v>0</v>
      </c>
      <c r="V135" s="21">
        <f>VLOOKUP(C135,игроки1,25,0)</f>
        <v>0</v>
      </c>
      <c r="W135" s="16">
        <f>COUNTIFS(M135:V135,"&gt;0")</f>
        <v>1</v>
      </c>
    </row>
    <row r="136" spans="1:23" ht="12.75" customHeight="1" x14ac:dyDescent="0.25">
      <c r="A136" s="13">
        <v>132</v>
      </c>
      <c r="B136" s="13">
        <v>153</v>
      </c>
      <c r="C136" s="94" t="s">
        <v>403</v>
      </c>
      <c r="D136" s="94" t="s">
        <v>434</v>
      </c>
      <c r="E136" s="92">
        <f>VLOOKUP(C136,Spisok!$A$1:$AA$8695,5,0)</f>
        <v>1849</v>
      </c>
      <c r="F136" s="8">
        <f>VLOOKUP(C136,Spisok!$A$1:$AA$8695,2,0)</f>
        <v>0</v>
      </c>
      <c r="G136" s="8" t="str">
        <f>VLOOKUP(C136,Spisok!$A$1:$AA$8695,4,0)</f>
        <v>LAT</v>
      </c>
      <c r="H136" s="10">
        <v>86.136871600897166</v>
      </c>
      <c r="I136" s="10">
        <v>0</v>
      </c>
      <c r="J136" s="10">
        <v>75.755369900752456</v>
      </c>
      <c r="K136" s="10">
        <f>LARGE(M136:V136,1)+LARGE(M136:V136,2)+LARGE(M136:V136,3)+LARGE(M136:V136,4)+LARGE(M136:V136,5)+LARGE(M136:V136,6)</f>
        <v>50.611202335340266</v>
      </c>
      <c r="L136" s="5">
        <f>SUM(H136:K136)</f>
        <v>212.50344383698987</v>
      </c>
      <c r="M136" s="10">
        <f>VLOOKUP(C136,игроки1,7,0)</f>
        <v>50.611202335340266</v>
      </c>
      <c r="N136" s="10">
        <f>VLOOKUP(C136,игроки1,9,0)</f>
        <v>0</v>
      </c>
      <c r="O136" s="10">
        <f>VLOOKUP(C136,игроки1,11,0)</f>
        <v>0</v>
      </c>
      <c r="P136" s="10">
        <f>VLOOKUP(C136,Spisok!$A$1:$AL$809,13,0)</f>
        <v>0</v>
      </c>
      <c r="Q136" s="10">
        <f>VLOOKUP(C136,игроки1,15,0)</f>
        <v>0</v>
      </c>
      <c r="R136" s="10">
        <f>VLOOKUP(C136,игроки1,17,0)</f>
        <v>0</v>
      </c>
      <c r="S136" s="10">
        <f>VLOOKUP(C136,игроки1,19,0)</f>
        <v>0</v>
      </c>
      <c r="T136" s="10">
        <f>VLOOKUP(C136,игроки1,21,0)</f>
        <v>0</v>
      </c>
      <c r="U136" s="10">
        <f>VLOOKUP(C136,игроки1,23,0)</f>
        <v>0</v>
      </c>
      <c r="V136" s="21">
        <f>VLOOKUP(C136,игроки1,25,0)</f>
        <v>0</v>
      </c>
      <c r="W136" s="16">
        <f>COUNTIFS(M136:V136,"&gt;0")</f>
        <v>1</v>
      </c>
    </row>
    <row r="137" spans="1:23" ht="12.75" customHeight="1" x14ac:dyDescent="0.25">
      <c r="A137" s="13">
        <v>133</v>
      </c>
      <c r="B137" s="13">
        <v>213</v>
      </c>
      <c r="C137" s="94" t="s">
        <v>8</v>
      </c>
      <c r="D137" s="94" t="s">
        <v>269</v>
      </c>
      <c r="E137" s="92">
        <f>VLOOKUP(C137,Spisok!$A$1:$AA$8695,5,0)</f>
        <v>2041.2765786728012</v>
      </c>
      <c r="F137" s="8" t="str">
        <f>VLOOKUP(C137,Spisok!$A$1:$AA$8695,2,0)</f>
        <v>IGM</v>
      </c>
      <c r="G137" s="8" t="str">
        <f>VLOOKUP(C137,Spisok!$A$1:$AA$8695,4,0)</f>
        <v>LAT</v>
      </c>
      <c r="H137" s="10">
        <v>83.575355132607413</v>
      </c>
      <c r="I137" s="10">
        <v>49.613886934083972</v>
      </c>
      <c r="J137" s="10">
        <v>50.728770355207104</v>
      </c>
      <c r="K137" s="10">
        <f>LARGE(M137:V137,1)+LARGE(M137:V137,2)+LARGE(M137:V137,3)+LARGE(M137:V137,4)+LARGE(M137:V137,5)+LARGE(M137:V137,6)</f>
        <v>27.057140153878436</v>
      </c>
      <c r="L137" s="5">
        <f>SUM(H137:K137)</f>
        <v>210.97515257577692</v>
      </c>
      <c r="M137" s="10">
        <f>VLOOKUP(C137,игроки1,7,0)</f>
        <v>0</v>
      </c>
      <c r="N137" s="10">
        <f>VLOOKUP(C137,игроки1,9,0)</f>
        <v>0</v>
      </c>
      <c r="O137" s="10">
        <f>VLOOKUP(C137,игроки1,11,0)</f>
        <v>0</v>
      </c>
      <c r="P137" s="10">
        <f>VLOOKUP(C137,Spisok!$A$1:$AL$809,13,0)</f>
        <v>0</v>
      </c>
      <c r="Q137" s="10">
        <f>VLOOKUP(C137,игроки1,15,0)</f>
        <v>0</v>
      </c>
      <c r="R137" s="10">
        <f>VLOOKUP(C137,игроки1,17,0)</f>
        <v>0</v>
      </c>
      <c r="S137" s="10">
        <f>VLOOKUP(C137,игроки1,19,0)</f>
        <v>0</v>
      </c>
      <c r="T137" s="10">
        <f>VLOOKUP(C137,игроки1,21,0)</f>
        <v>27.057140153878436</v>
      </c>
      <c r="U137" s="10">
        <f>VLOOKUP(C137,игроки1,23,0)</f>
        <v>0</v>
      </c>
      <c r="V137" s="21">
        <f>VLOOKUP(C137,игроки1,25,0)</f>
        <v>0</v>
      </c>
      <c r="W137" s="16">
        <f>COUNTIFS(M137:V137,"&gt;0")</f>
        <v>1</v>
      </c>
    </row>
    <row r="138" spans="1:23" ht="12.75" customHeight="1" x14ac:dyDescent="0.25">
      <c r="A138" s="13">
        <v>134</v>
      </c>
      <c r="B138" s="13">
        <v>74</v>
      </c>
      <c r="C138" s="68" t="s">
        <v>986</v>
      </c>
      <c r="D138" s="68"/>
      <c r="E138" s="85">
        <f>VLOOKUP(C138,Spisok!$A$1:$AA$8695,5,0)</f>
        <v>1637</v>
      </c>
      <c r="F138" s="8">
        <f>VLOOKUP(C138,Spisok!$A$1:$AA$8695,2,0)</f>
        <v>0</v>
      </c>
      <c r="G138" s="69" t="str">
        <f>VLOOKUP(C138,Spisok!$A$1:$AA$8695,4,0)</f>
        <v>LAT</v>
      </c>
      <c r="H138" s="70"/>
      <c r="I138" s="70"/>
      <c r="J138" s="70">
        <v>93.504413046449287</v>
      </c>
      <c r="K138" s="10">
        <f>LARGE(M138:V138,1)+LARGE(M138:V138,2)+LARGE(M138:V138,3)+LARGE(M138:V138,4)+LARGE(M138:V138,5)+LARGE(M138:V138,6)</f>
        <v>115.04177163387564</v>
      </c>
      <c r="L138" s="5">
        <f>SUM(H138:K138)</f>
        <v>208.54618468032493</v>
      </c>
      <c r="M138" s="10">
        <f>VLOOKUP(C138,игроки1,7,0)</f>
        <v>27.77617447389574</v>
      </c>
      <c r="N138" s="10">
        <f>VLOOKUP(C138,игроки1,9,0)</f>
        <v>39.661325251780028</v>
      </c>
      <c r="O138" s="10">
        <f>VLOOKUP(C138,игроки1,11,0)</f>
        <v>0</v>
      </c>
      <c r="P138" s="10">
        <f>VLOOKUP(C138,Spisok!$A$1:$AL$809,13,0)</f>
        <v>0</v>
      </c>
      <c r="Q138" s="10">
        <f>VLOOKUP(C138,игроки1,15,0)</f>
        <v>0</v>
      </c>
      <c r="R138" s="10">
        <f>VLOOKUP(C138,игроки1,17,0)</f>
        <v>0</v>
      </c>
      <c r="S138" s="10">
        <f>VLOOKUP(C138,игроки1,19,0)</f>
        <v>0</v>
      </c>
      <c r="T138" s="10">
        <f>VLOOKUP(C138,игроки1,21,0)</f>
        <v>43.447549307450522</v>
      </c>
      <c r="U138" s="10">
        <f>VLOOKUP(C138,игроки1,23,0)</f>
        <v>4.156722600749359</v>
      </c>
      <c r="V138" s="21">
        <f>VLOOKUP(C138,игроки1,25,0)</f>
        <v>0</v>
      </c>
      <c r="W138" s="16">
        <f>COUNTIFS(M138:V138,"&gt;0")</f>
        <v>4</v>
      </c>
    </row>
    <row r="139" spans="1:23" ht="12.75" customHeight="1" x14ac:dyDescent="0.25">
      <c r="A139" s="13">
        <v>135</v>
      </c>
      <c r="B139" s="13">
        <v>144</v>
      </c>
      <c r="C139" s="94" t="s">
        <v>175</v>
      </c>
      <c r="D139" s="94" t="s">
        <v>341</v>
      </c>
      <c r="E139" s="92">
        <f>VLOOKUP(C139,Spisok!$A$1:$AA$8695,5,0)</f>
        <v>1754</v>
      </c>
      <c r="F139" s="8">
        <f>VLOOKUP(C139,Spisok!$A$1:$AA$8695,2,0)</f>
        <v>0</v>
      </c>
      <c r="G139" s="8" t="str">
        <f>VLOOKUP(C139,Spisok!$A$1:$AA$8695,4,0)</f>
        <v>LAT</v>
      </c>
      <c r="H139" s="10">
        <v>38.604118418906594</v>
      </c>
      <c r="I139" s="10">
        <v>31.123949020859939</v>
      </c>
      <c r="J139" s="10">
        <v>81.536462212934595</v>
      </c>
      <c r="K139" s="10">
        <f>LARGE(M139:V139,1)+LARGE(M139:V139,2)+LARGE(M139:V139,3)+LARGE(M139:V139,4)+LARGE(M139:V139,5)+LARGE(M139:V139,6)</f>
        <v>53.158458739037073</v>
      </c>
      <c r="L139" s="5">
        <f>SUM(H139:K139)</f>
        <v>204.42298839173822</v>
      </c>
      <c r="M139" s="10">
        <f>VLOOKUP(C139,игроки1,7,0)</f>
        <v>53.158458739037073</v>
      </c>
      <c r="N139" s="10">
        <f>VLOOKUP(C139,игроки1,9,0)</f>
        <v>0</v>
      </c>
      <c r="O139" s="10">
        <f>VLOOKUP(C139,игроки1,11,0)</f>
        <v>0</v>
      </c>
      <c r="P139" s="10">
        <f>VLOOKUP(C139,Spisok!$A$1:$AL$809,13,0)</f>
        <v>0</v>
      </c>
      <c r="Q139" s="10">
        <f>VLOOKUP(C139,игроки1,15,0)</f>
        <v>0</v>
      </c>
      <c r="R139" s="10">
        <f>VLOOKUP(C139,игроки1,17,0)</f>
        <v>0</v>
      </c>
      <c r="S139" s="10">
        <f>VLOOKUP(C139,игроки1,19,0)</f>
        <v>0</v>
      </c>
      <c r="T139" s="10">
        <f>VLOOKUP(C139,игроки1,21,0)</f>
        <v>0</v>
      </c>
      <c r="U139" s="10">
        <f>VLOOKUP(C139,игроки1,23,0)</f>
        <v>0</v>
      </c>
      <c r="V139" s="21">
        <f>VLOOKUP(C139,игроки1,25,0)</f>
        <v>0</v>
      </c>
      <c r="W139" s="16">
        <f>COUNTIFS(M139:V139,"&gt;0")</f>
        <v>1</v>
      </c>
    </row>
    <row r="140" spans="1:23" ht="12.75" customHeight="1" x14ac:dyDescent="0.25">
      <c r="A140" s="13">
        <v>136</v>
      </c>
      <c r="B140" s="13">
        <v>136</v>
      </c>
      <c r="C140" s="94" t="s">
        <v>540</v>
      </c>
      <c r="D140" s="94" t="s">
        <v>565</v>
      </c>
      <c r="E140" s="92">
        <f>VLOOKUP(C140,Spisok!$A$1:$AA$8695,5,0)</f>
        <v>1832</v>
      </c>
      <c r="F140" s="8">
        <f>VLOOKUP(C140,Spisok!$A$1:$AA$8695,2,0)</f>
        <v>0</v>
      </c>
      <c r="G140" s="8" t="str">
        <f>VLOOKUP(C140,Spisok!$A$1:$AA$8695,4,0)</f>
        <v>LAT</v>
      </c>
      <c r="H140" s="10">
        <v>86.66720626812662</v>
      </c>
      <c r="I140" s="10">
        <v>0</v>
      </c>
      <c r="J140" s="10">
        <v>58.677616025880305</v>
      </c>
      <c r="K140" s="10">
        <f>LARGE(M140:V140,1)+LARGE(M140:V140,2)+LARGE(M140:V140,3)+LARGE(M140:V140,4)+LARGE(M140:V140,5)+LARGE(M140:V140,6)</f>
        <v>58.677616025880305</v>
      </c>
      <c r="L140" s="5">
        <f>SUM(H140:K140)</f>
        <v>204.02243831988721</v>
      </c>
      <c r="M140" s="10">
        <f>VLOOKUP(C140,игроки1,7,0)</f>
        <v>58.677616025880305</v>
      </c>
      <c r="N140" s="10">
        <f>VLOOKUP(C140,игроки1,9,0)</f>
        <v>0</v>
      </c>
      <c r="O140" s="10">
        <f>VLOOKUP(C140,игроки1,11,0)</f>
        <v>0</v>
      </c>
      <c r="P140" s="10">
        <f>VLOOKUP(C140,Spisok!$A$1:$AL$809,13,0)</f>
        <v>0</v>
      </c>
      <c r="Q140" s="10">
        <f>VLOOKUP(C140,игроки1,15,0)</f>
        <v>0</v>
      </c>
      <c r="R140" s="10">
        <f>VLOOKUP(C140,игроки1,17,0)</f>
        <v>0</v>
      </c>
      <c r="S140" s="10">
        <f>VLOOKUP(C140,игроки1,19,0)</f>
        <v>0</v>
      </c>
      <c r="T140" s="10">
        <f>VLOOKUP(C140,игроки1,21,0)</f>
        <v>0</v>
      </c>
      <c r="U140" s="10">
        <f>VLOOKUP(C140,игроки1,23,0)</f>
        <v>0</v>
      </c>
      <c r="V140" s="21">
        <f>VLOOKUP(C140,игроки1,25,0)</f>
        <v>0</v>
      </c>
      <c r="W140" s="16">
        <f>COUNTIFS(M140:V140,"&gt;0")</f>
        <v>1</v>
      </c>
    </row>
    <row r="141" spans="1:23" ht="12.75" customHeight="1" x14ac:dyDescent="0.25">
      <c r="A141" s="13">
        <v>137</v>
      </c>
      <c r="B141" s="13">
        <v>88</v>
      </c>
      <c r="C141" s="94" t="s">
        <v>1044</v>
      </c>
      <c r="D141" s="94" t="s">
        <v>862</v>
      </c>
      <c r="E141" s="92">
        <f>VLOOKUP(C141,Spisok!$A$1:$AA$8695,5,0)</f>
        <v>1765</v>
      </c>
      <c r="F141" s="8">
        <f>VLOOKUP(C141,Spisok!$A$1:$AA$8695,2,0)</f>
        <v>0</v>
      </c>
      <c r="G141" s="8" t="str">
        <f>VLOOKUP(C141,Spisok!$A$1:$AA$8695,4,0)</f>
        <v>LAT</v>
      </c>
      <c r="H141" s="10"/>
      <c r="I141" s="10">
        <v>42.5627719257295</v>
      </c>
      <c r="J141" s="10">
        <v>60.166965066411294</v>
      </c>
      <c r="K141" s="10">
        <f>LARGE(M141:V141,1)+LARGE(M141:V141,2)+LARGE(M141:V141,3)+LARGE(M141:V141,4)+LARGE(M141:V141,5)+LARGE(M141:V141,6)</f>
        <v>99.920709520450544</v>
      </c>
      <c r="L141" s="5">
        <f>SUM(H141:K141)</f>
        <v>202.65044651259134</v>
      </c>
      <c r="M141" s="10">
        <f>VLOOKUP(C141,игроки1,7,0)</f>
        <v>60.166965066411294</v>
      </c>
      <c r="N141" s="10">
        <f>VLOOKUP(C141,игроки1,9,0)</f>
        <v>0</v>
      </c>
      <c r="O141" s="10">
        <f>VLOOKUP(C141,игроки1,11,0)</f>
        <v>0</v>
      </c>
      <c r="P141" s="10">
        <f>VLOOKUP(C141,Spisok!$A$1:$AL$809,13,0)</f>
        <v>0</v>
      </c>
      <c r="Q141" s="10">
        <f>VLOOKUP(C141,игроки1,15,0)</f>
        <v>0</v>
      </c>
      <c r="R141" s="10">
        <f>VLOOKUP(C141,игроки1,17,0)</f>
        <v>0</v>
      </c>
      <c r="S141" s="10">
        <f>VLOOKUP(C141,игроки1,19,0)</f>
        <v>0</v>
      </c>
      <c r="T141" s="10">
        <f>VLOOKUP(C141,игроки1,21,0)</f>
        <v>0</v>
      </c>
      <c r="U141" s="10">
        <f>VLOOKUP(C141,игроки1,23,0)</f>
        <v>39.753744454039243</v>
      </c>
      <c r="V141" s="21">
        <f>VLOOKUP(C141,игроки1,25,0)</f>
        <v>0</v>
      </c>
      <c r="W141" s="16">
        <f>COUNTIFS(M141:V141,"&gt;0")</f>
        <v>2</v>
      </c>
    </row>
    <row r="142" spans="1:23" ht="12.75" customHeight="1" x14ac:dyDescent="0.25">
      <c r="A142" s="13">
        <v>138</v>
      </c>
      <c r="B142" s="13">
        <v>250</v>
      </c>
      <c r="C142" s="94" t="s">
        <v>116</v>
      </c>
      <c r="D142" s="94" t="s">
        <v>297</v>
      </c>
      <c r="E142" s="92">
        <f>VLOOKUP(C142,Spisok!$A$1:$AA$8695,5,0)</f>
        <v>1453.7846350681693</v>
      </c>
      <c r="F142" s="8">
        <f>VLOOKUP(C142,Spisok!$A$1:$AA$8695,2,0)</f>
        <v>0</v>
      </c>
      <c r="G142" s="8" t="str">
        <f>VLOOKUP(C142,Spisok!$A$1:$AA$8695,4,0)</f>
        <v>RUS</v>
      </c>
      <c r="H142" s="10">
        <v>123.61664314068209</v>
      </c>
      <c r="I142" s="10">
        <v>41.30590767758909</v>
      </c>
      <c r="J142" s="10">
        <v>20.34389373033164</v>
      </c>
      <c r="K142" s="10">
        <f>LARGE(M142:V142,1)+LARGE(M142:V142,2)+LARGE(M142:V142,3)+LARGE(M142:V142,4)+LARGE(M142:V142,5)+LARGE(M142:V142,6)</f>
        <v>15.60664539027392</v>
      </c>
      <c r="L142" s="5">
        <f>SUM(H142:K142)</f>
        <v>200.87308993887675</v>
      </c>
      <c r="M142" s="10">
        <f>VLOOKUP(C142,игроки1,7,0)</f>
        <v>0</v>
      </c>
      <c r="N142" s="10">
        <f>VLOOKUP(C142,игроки1,9,0)</f>
        <v>0</v>
      </c>
      <c r="O142" s="10">
        <f>VLOOKUP(C142,игроки1,11,0)</f>
        <v>0</v>
      </c>
      <c r="P142" s="10">
        <f>VLOOKUP(C142,Spisok!$A$1:$AL$809,13,0)</f>
        <v>15.59664539027392</v>
      </c>
      <c r="Q142" s="10">
        <f>VLOOKUP(C142,игроки1,15,0)</f>
        <v>0</v>
      </c>
      <c r="R142" s="10">
        <f>VLOOKUP(C142,игроки1,17,0)</f>
        <v>0</v>
      </c>
      <c r="S142" s="10">
        <f>VLOOKUP(C142,игроки1,19,0)</f>
        <v>0</v>
      </c>
      <c r="T142" s="10">
        <f>VLOOKUP(C142,игроки1,21,0)</f>
        <v>0.01</v>
      </c>
      <c r="U142" s="10">
        <f>VLOOKUP(C142,игроки1,23,0)</f>
        <v>0</v>
      </c>
      <c r="V142" s="21">
        <f>VLOOKUP(C142,игроки1,25,0)</f>
        <v>0</v>
      </c>
      <c r="W142" s="16">
        <f>COUNTIFS(M142:V142,"&gt;0")</f>
        <v>2</v>
      </c>
    </row>
    <row r="143" spans="1:23" ht="12.75" customHeight="1" x14ac:dyDescent="0.25">
      <c r="A143" s="13">
        <v>139</v>
      </c>
      <c r="B143" s="13">
        <v>141</v>
      </c>
      <c r="C143" s="94" t="s">
        <v>94</v>
      </c>
      <c r="D143" s="94" t="s">
        <v>255</v>
      </c>
      <c r="E143" s="92">
        <f>VLOOKUP(C143,Spisok!$A$1:$AA$8695,5,0)</f>
        <v>1963</v>
      </c>
      <c r="F143" s="8" t="str">
        <f>VLOOKUP(C143,Spisok!$A$1:$AA$8695,2,0)</f>
        <v>IM</v>
      </c>
      <c r="G143" s="8" t="str">
        <f>VLOOKUP(C143,Spisok!$A$1:$AA$8695,4,0)</f>
        <v>EST</v>
      </c>
      <c r="H143" s="10">
        <v>0</v>
      </c>
      <c r="I143" s="10">
        <v>0</v>
      </c>
      <c r="J143" s="10">
        <v>140.59511537143328</v>
      </c>
      <c r="K143" s="10">
        <f>LARGE(M143:V143,1)+LARGE(M143:V143,2)+LARGE(M143:V143,3)+LARGE(M143:V143,4)+LARGE(M143:V143,5)+LARGE(M143:V143,6)</f>
        <v>55.453283379771811</v>
      </c>
      <c r="L143" s="5">
        <f>SUM(H143:K143)</f>
        <v>196.0483987512051</v>
      </c>
      <c r="M143" s="10">
        <f>VLOOKUP(C143,игроки1,7,0)</f>
        <v>0</v>
      </c>
      <c r="N143" s="10">
        <f>VLOOKUP(C143,игроки1,9,0)</f>
        <v>0</v>
      </c>
      <c r="O143" s="10">
        <f>VLOOKUP(C143,игроки1,11,0)</f>
        <v>0</v>
      </c>
      <c r="P143" s="10">
        <f>VLOOKUP(C143,Spisok!$A$1:$AL$809,13,0)</f>
        <v>0</v>
      </c>
      <c r="Q143" s="10">
        <f>VLOOKUP(C143,игроки1,15,0)</f>
        <v>0</v>
      </c>
      <c r="R143" s="10">
        <f>VLOOKUP(C143,игроки1,17,0)</f>
        <v>0</v>
      </c>
      <c r="S143" s="10">
        <f>VLOOKUP(C143,игроки1,19,0)</f>
        <v>0</v>
      </c>
      <c r="T143" s="10">
        <f>VLOOKUP(C143,игроки1,21,0)</f>
        <v>24.103439349145102</v>
      </c>
      <c r="U143" s="10">
        <f>VLOOKUP(C143,игроки1,23,0)</f>
        <v>31.349844030626709</v>
      </c>
      <c r="V143" s="21">
        <f>VLOOKUP(C143,игроки1,25,0)</f>
        <v>0</v>
      </c>
      <c r="W143" s="16">
        <f>COUNTIFS(M143:V143,"&gt;0")</f>
        <v>2</v>
      </c>
    </row>
    <row r="144" spans="1:23" ht="12.75" customHeight="1" x14ac:dyDescent="0.25">
      <c r="A144" s="13">
        <v>140</v>
      </c>
      <c r="B144" s="13"/>
      <c r="C144" s="94" t="s">
        <v>109</v>
      </c>
      <c r="D144" s="94" t="s">
        <v>635</v>
      </c>
      <c r="E144" s="77">
        <f>VLOOKUP(C144,Spisok!$A$1:$AA$8695,5,0)</f>
        <v>2465</v>
      </c>
      <c r="F144" s="8" t="str">
        <f>VLOOKUP(C144,Spisok!$A$1:$AA$8695,2,0)</f>
        <v>IGM</v>
      </c>
      <c r="G144" s="8" t="str">
        <f>VLOOKUP(C144,Spisok!$A$1:$AA$8695,4,0)</f>
        <v>USA</v>
      </c>
      <c r="H144" s="10">
        <v>192.48304495394791</v>
      </c>
      <c r="I144" s="10">
        <v>0</v>
      </c>
      <c r="J144" s="10">
        <v>0</v>
      </c>
      <c r="K144" s="10">
        <f>LARGE(M144:V144,1)+LARGE(M144:V144,2)+LARGE(M144:V144,3)+LARGE(M144:V144,4)+LARGE(M144:V144,5)+LARGE(M144:V144,6)</f>
        <v>0</v>
      </c>
      <c r="L144" s="5">
        <f>SUM(H144:K144)</f>
        <v>192.48304495394791</v>
      </c>
      <c r="M144" s="10">
        <f>VLOOKUP(C144,игроки1,7,0)</f>
        <v>0</v>
      </c>
      <c r="N144" s="10">
        <f>VLOOKUP(C144,игроки1,9,0)</f>
        <v>0</v>
      </c>
      <c r="O144" s="10">
        <f>VLOOKUP(C144,игроки1,11,0)</f>
        <v>0</v>
      </c>
      <c r="P144" s="10">
        <f>VLOOKUP(C144,Spisok!$A$1:$AL$809,13,0)</f>
        <v>0</v>
      </c>
      <c r="Q144" s="10">
        <f>VLOOKUP(C144,игроки1,15,0)</f>
        <v>0</v>
      </c>
      <c r="R144" s="10">
        <f>VLOOKUP(C144,игроки1,17,0)</f>
        <v>0</v>
      </c>
      <c r="S144" s="10">
        <f>VLOOKUP(C144,игроки1,19,0)</f>
        <v>0</v>
      </c>
      <c r="T144" s="10">
        <f>VLOOKUP(C144,игроки1,21,0)</f>
        <v>0</v>
      </c>
      <c r="U144" s="10">
        <f>VLOOKUP(C144,игроки1,23,0)</f>
        <v>0</v>
      </c>
      <c r="V144" s="21">
        <f>VLOOKUP(C144,игроки1,25,0)</f>
        <v>0</v>
      </c>
      <c r="W144" s="16">
        <f>COUNTIFS(M144:V144,"&gt;0")</f>
        <v>0</v>
      </c>
    </row>
    <row r="145" spans="1:23" ht="12.75" customHeight="1" x14ac:dyDescent="0.25">
      <c r="A145" s="13">
        <v>141</v>
      </c>
      <c r="B145" s="13">
        <v>121</v>
      </c>
      <c r="C145" s="94" t="s">
        <v>839</v>
      </c>
      <c r="D145" s="94" t="s">
        <v>855</v>
      </c>
      <c r="E145" s="92">
        <f>VLOOKUP(C145,Spisok!$A$1:$AA$8695,5,0)</f>
        <v>1822</v>
      </c>
      <c r="F145" s="8">
        <f>VLOOKUP(C145,Spisok!$A$1:$AA$8695,2,0)</f>
        <v>0</v>
      </c>
      <c r="G145" s="8" t="str">
        <f>VLOOKUP(C145,Spisok!$A$1:$AA$8695,4,0)</f>
        <v>LAT</v>
      </c>
      <c r="H145" s="10"/>
      <c r="I145" s="10">
        <v>62.189565838842235</v>
      </c>
      <c r="J145" s="10">
        <v>64.975403991683493</v>
      </c>
      <c r="K145" s="10">
        <f>LARGE(M145:V145,1)+LARGE(M145:V145,2)+LARGE(M145:V145,3)+LARGE(M145:V145,4)+LARGE(M145:V145,5)+LARGE(M145:V145,6)</f>
        <v>64.975403991683493</v>
      </c>
      <c r="L145" s="5">
        <f>SUM(H145:K145)</f>
        <v>192.14037382220923</v>
      </c>
      <c r="M145" s="10">
        <f>VLOOKUP(C145,игроки1,7,0)</f>
        <v>64.975403991683493</v>
      </c>
      <c r="N145" s="10">
        <f>VLOOKUP(C145,игроки1,9,0)</f>
        <v>0</v>
      </c>
      <c r="O145" s="10">
        <f>VLOOKUP(C145,игроки1,11,0)</f>
        <v>0</v>
      </c>
      <c r="P145" s="10">
        <f>VLOOKUP(C145,Spisok!$A$1:$AL$809,13,0)</f>
        <v>0</v>
      </c>
      <c r="Q145" s="10">
        <f>VLOOKUP(C145,игроки1,15,0)</f>
        <v>0</v>
      </c>
      <c r="R145" s="10">
        <f>VLOOKUP(C145,игроки1,17,0)</f>
        <v>0</v>
      </c>
      <c r="S145" s="10">
        <f>VLOOKUP(C145,игроки1,19,0)</f>
        <v>0</v>
      </c>
      <c r="T145" s="10">
        <f>VLOOKUP(C145,игроки1,21,0)</f>
        <v>0</v>
      </c>
      <c r="U145" s="10">
        <f>VLOOKUP(C145,игроки1,23,0)</f>
        <v>0</v>
      </c>
      <c r="V145" s="21">
        <f>VLOOKUP(C145,игроки1,25,0)</f>
        <v>0</v>
      </c>
      <c r="W145" s="16">
        <f>COUNTIFS(M145:V145,"&gt;0")</f>
        <v>1</v>
      </c>
    </row>
    <row r="146" spans="1:23" ht="12.75" customHeight="1" x14ac:dyDescent="0.25">
      <c r="A146" s="13">
        <v>142</v>
      </c>
      <c r="B146" s="13">
        <v>222</v>
      </c>
      <c r="C146" s="94" t="s">
        <v>164</v>
      </c>
      <c r="D146" s="94" t="s">
        <v>911</v>
      </c>
      <c r="E146" s="92">
        <f>VLOOKUP(C146,Spisok!$A$1:$AA$8695,5,0)</f>
        <v>1815.9778554284137</v>
      </c>
      <c r="F146" s="8">
        <f>VLOOKUP(C146,Spisok!$A$1:$AA$8695,2,0)</f>
        <v>0</v>
      </c>
      <c r="G146" s="8" t="str">
        <f>VLOOKUP(C146,Spisok!$A$1:$AA$8695,4,0)</f>
        <v>LAT</v>
      </c>
      <c r="H146" s="10">
        <v>111.80997068166353</v>
      </c>
      <c r="I146" s="10">
        <v>0</v>
      </c>
      <c r="J146" s="10">
        <v>56.507650414937764</v>
      </c>
      <c r="K146" s="10">
        <f>LARGE(M146:V146,1)+LARGE(M146:V146,2)+LARGE(M146:V146,3)+LARGE(M146:V146,4)+LARGE(M146:V146,5)+LARGE(M146:V146,6)</f>
        <v>23.685395170609727</v>
      </c>
      <c r="L146" s="5">
        <f>SUM(H146:K146)</f>
        <v>192.00301626721102</v>
      </c>
      <c r="M146" s="10">
        <f>VLOOKUP(C146,игроки1,7,0)</f>
        <v>0</v>
      </c>
      <c r="N146" s="10">
        <f>VLOOKUP(C146,игроки1,9,0)</f>
        <v>0</v>
      </c>
      <c r="O146" s="10">
        <f>VLOOKUP(C146,игроки1,11,0)</f>
        <v>0</v>
      </c>
      <c r="P146" s="10">
        <f>VLOOKUP(C146,Spisok!$A$1:$AL$809,13,0)</f>
        <v>0</v>
      </c>
      <c r="Q146" s="10">
        <f>VLOOKUP(C146,игроки1,15,0)</f>
        <v>0</v>
      </c>
      <c r="R146" s="10">
        <f>VLOOKUP(C146,игроки1,17,0)</f>
        <v>0</v>
      </c>
      <c r="S146" s="10">
        <f>VLOOKUP(C146,игроки1,19,0)</f>
        <v>0</v>
      </c>
      <c r="T146" s="10">
        <f>VLOOKUP(C146,игроки1,21,0)</f>
        <v>23.685395170609727</v>
      </c>
      <c r="U146" s="10">
        <f>VLOOKUP(C146,игроки1,23,0)</f>
        <v>0</v>
      </c>
      <c r="V146" s="21">
        <f>VLOOKUP(C146,игроки1,25,0)</f>
        <v>0</v>
      </c>
      <c r="W146" s="16">
        <f>COUNTIFS(M146:V146,"&gt;0")</f>
        <v>1</v>
      </c>
    </row>
    <row r="147" spans="1:23" ht="12.75" customHeight="1" x14ac:dyDescent="0.25">
      <c r="A147" s="13">
        <v>143</v>
      </c>
      <c r="B147" s="13">
        <v>95</v>
      </c>
      <c r="C147" s="94" t="s">
        <v>734</v>
      </c>
      <c r="D147" s="94" t="s">
        <v>790</v>
      </c>
      <c r="E147" s="92">
        <f>VLOOKUP(C147,Spisok!$A$1:$AA$8695,5,0)</f>
        <v>1576</v>
      </c>
      <c r="F147" s="8">
        <f>VLOOKUP(C147,Spisok!$A$1:$AA$8695,2,0)</f>
        <v>0</v>
      </c>
      <c r="G147" s="8" t="str">
        <f>VLOOKUP(C147,Spisok!$A$1:$AA$8695,4,0)</f>
        <v>EST</v>
      </c>
      <c r="H147" s="10">
        <v>2.5386556091224741</v>
      </c>
      <c r="I147" s="10">
        <v>62.051798964695166</v>
      </c>
      <c r="J147" s="10">
        <v>38.977405629747032</v>
      </c>
      <c r="K147" s="10">
        <f>LARGE(M147:V147,1)+LARGE(M147:V147,2)+LARGE(M147:V147,3)+LARGE(M147:V147,4)+LARGE(M147:V147,5)+LARGE(M147:V147,6)</f>
        <v>86.246441363882482</v>
      </c>
      <c r="L147" s="5">
        <f>SUM(H147:K147)</f>
        <v>189.81430156744716</v>
      </c>
      <c r="M147" s="10">
        <f>VLOOKUP(C147,игроки1,7,0)</f>
        <v>0</v>
      </c>
      <c r="N147" s="10">
        <f>VLOOKUP(C147,игроки1,9,0)</f>
        <v>30.813543609934321</v>
      </c>
      <c r="O147" s="10">
        <f>VLOOKUP(C147,игроки1,11,0)</f>
        <v>0</v>
      </c>
      <c r="P147" s="10">
        <f>VLOOKUP(C147,Spisok!$A$1:$AL$809,13,0)</f>
        <v>0</v>
      </c>
      <c r="Q147" s="10">
        <f>VLOOKUP(C147,игроки1,15,0)</f>
        <v>0</v>
      </c>
      <c r="R147" s="10">
        <f>VLOOKUP(C147,игроки1,17,0)</f>
        <v>16.679073922429836</v>
      </c>
      <c r="S147" s="10">
        <f>VLOOKUP(C147,игроки1,19,0)</f>
        <v>7.8316326530612255</v>
      </c>
      <c r="T147" s="10">
        <f>VLOOKUP(C147,игроки1,21,0)</f>
        <v>14.277830292174102</v>
      </c>
      <c r="U147" s="10">
        <f>VLOOKUP(C147,игроки1,23,0)</f>
        <v>16.644360886283007</v>
      </c>
      <c r="V147" s="21">
        <f>VLOOKUP(C147,игроки1,25,0)</f>
        <v>0</v>
      </c>
      <c r="W147" s="16">
        <f>COUNTIFS(M147:V147,"&gt;0")</f>
        <v>5</v>
      </c>
    </row>
    <row r="148" spans="1:23" ht="12.75" customHeight="1" x14ac:dyDescent="0.25">
      <c r="A148" s="13">
        <v>144</v>
      </c>
      <c r="B148" s="13">
        <v>107</v>
      </c>
      <c r="C148" s="94" t="s">
        <v>1064</v>
      </c>
      <c r="D148" s="94" t="s">
        <v>333</v>
      </c>
      <c r="E148" s="92">
        <f>VLOOKUP(C148,Spisok!$A$1:$AA$8695,5,0)</f>
        <v>1699.6386625253945</v>
      </c>
      <c r="F148" s="8">
        <f>VLOOKUP(C148,Spisok!$A$1:$AA$8695,2,0)</f>
        <v>0</v>
      </c>
      <c r="G148" s="8" t="str">
        <f>VLOOKUP(C148,Spisok!$A$1:$AA$8695,4,0)</f>
        <v>LAT</v>
      </c>
      <c r="H148" s="10">
        <v>27.744564538592531</v>
      </c>
      <c r="I148" s="10">
        <v>62.982204480075012</v>
      </c>
      <c r="J148" s="10">
        <v>19.850374375327803</v>
      </c>
      <c r="K148" s="10">
        <f>LARGE(M148:V148,1)+LARGE(M148:V148,2)+LARGE(M148:V148,3)+LARGE(M148:V148,4)+LARGE(M148:V148,5)+LARGE(M148:V148,6)</f>
        <v>79.18596951244966</v>
      </c>
      <c r="L148" s="5">
        <f>SUM(H148:K148)</f>
        <v>189.763112906445</v>
      </c>
      <c r="M148" s="10">
        <f>VLOOKUP(C148,игроки1,7,0)</f>
        <v>19.850374375327803</v>
      </c>
      <c r="N148" s="10">
        <f>VLOOKUP(C148,игроки1,9,0)</f>
        <v>0</v>
      </c>
      <c r="O148" s="10">
        <f>VLOOKUP(C148,игроки1,11,0)</f>
        <v>0</v>
      </c>
      <c r="P148" s="10">
        <f>VLOOKUP(C148,Spisok!$A$1:$AL$809,13,0)</f>
        <v>0</v>
      </c>
      <c r="Q148" s="10">
        <f>VLOOKUP(C148,игроки1,15,0)</f>
        <v>0</v>
      </c>
      <c r="R148" s="10">
        <f>VLOOKUP(C148,игроки1,17,0)</f>
        <v>0</v>
      </c>
      <c r="S148" s="10">
        <f>VLOOKUP(C148,игроки1,19,0)</f>
        <v>0</v>
      </c>
      <c r="T148" s="10">
        <f>VLOOKUP(C148,игроки1,21,0)</f>
        <v>59.335595137121857</v>
      </c>
      <c r="U148" s="10">
        <f>VLOOKUP(C148,игроки1,23,0)</f>
        <v>0</v>
      </c>
      <c r="V148" s="21">
        <f>VLOOKUP(C148,игроки1,25,0)</f>
        <v>0</v>
      </c>
      <c r="W148" s="16">
        <f>COUNTIFS(M148:V148,"&gt;0")</f>
        <v>2</v>
      </c>
    </row>
    <row r="149" spans="1:23" ht="12.75" customHeight="1" x14ac:dyDescent="0.25">
      <c r="A149" s="13">
        <v>145</v>
      </c>
      <c r="B149" s="13"/>
      <c r="C149" s="94" t="s">
        <v>501</v>
      </c>
      <c r="D149" s="94" t="s">
        <v>513</v>
      </c>
      <c r="E149" s="92">
        <f>VLOOKUP(C149,Spisok!$A$1:$AA$8695,5,0)</f>
        <v>1778.8918757582453</v>
      </c>
      <c r="F149" s="8">
        <f>VLOOKUP(C149,Spisok!$A$1:$AA$8695,2,0)</f>
        <v>0</v>
      </c>
      <c r="G149" s="8" t="str">
        <f>VLOOKUP(C149,Spisok!$A$1:$AA$8695,4,0)</f>
        <v>USA</v>
      </c>
      <c r="H149" s="10">
        <v>68.294460641399425</v>
      </c>
      <c r="I149" s="10">
        <v>59.305555555555557</v>
      </c>
      <c r="J149" s="10">
        <v>56.374686892061995</v>
      </c>
      <c r="K149" s="10">
        <f>LARGE(M149:V149,1)+LARGE(M149:V149,2)+LARGE(M149:V149,3)+LARGE(M149:V149,4)+LARGE(M149:V149,5)+LARGE(M149:V149,6)</f>
        <v>0</v>
      </c>
      <c r="L149" s="5">
        <f>SUM(H149:K149)</f>
        <v>183.97470308901697</v>
      </c>
      <c r="M149" s="10">
        <f>VLOOKUP(C149,игроки1,7,0)</f>
        <v>0</v>
      </c>
      <c r="N149" s="10">
        <f>VLOOKUP(C149,игроки1,9,0)</f>
        <v>0</v>
      </c>
      <c r="O149" s="10">
        <f>VLOOKUP(C149,игроки1,11,0)</f>
        <v>0</v>
      </c>
      <c r="P149" s="10">
        <f>VLOOKUP(C149,Spisok!$A$1:$AL$809,13,0)</f>
        <v>0</v>
      </c>
      <c r="Q149" s="10">
        <f>VLOOKUP(C149,игроки1,15,0)</f>
        <v>0</v>
      </c>
      <c r="R149" s="10">
        <f>VLOOKUP(C149,игроки1,17,0)</f>
        <v>0</v>
      </c>
      <c r="S149" s="10">
        <f>VLOOKUP(C149,игроки1,19,0)</f>
        <v>0</v>
      </c>
      <c r="T149" s="10">
        <f>VLOOKUP(C149,игроки1,21,0)</f>
        <v>0</v>
      </c>
      <c r="U149" s="10">
        <f>VLOOKUP(C149,игроки1,23,0)</f>
        <v>0</v>
      </c>
      <c r="V149" s="21">
        <f>VLOOKUP(C149,игроки1,25,0)</f>
        <v>0</v>
      </c>
      <c r="W149" s="16">
        <f>COUNTIFS(M149:V149,"&gt;0")</f>
        <v>0</v>
      </c>
    </row>
    <row r="150" spans="1:23" ht="12.75" customHeight="1" x14ac:dyDescent="0.25">
      <c r="A150" s="13">
        <v>146</v>
      </c>
      <c r="B150" s="13">
        <v>66</v>
      </c>
      <c r="C150" s="94" t="s">
        <v>163</v>
      </c>
      <c r="D150" s="94" t="s">
        <v>298</v>
      </c>
      <c r="E150" s="92">
        <f>VLOOKUP(C150,Spisok!$A$1:$AA$8695,5,0)</f>
        <v>1944</v>
      </c>
      <c r="F150" s="8">
        <f>VLOOKUP(C150,Spisok!$A$1:$AA$8695,2,0)</f>
        <v>0</v>
      </c>
      <c r="G150" s="8" t="str">
        <f>VLOOKUP(C150,Spisok!$A$1:$AA$8695,4,0)</f>
        <v>LAT</v>
      </c>
      <c r="H150" s="10">
        <v>30.953268336922314</v>
      </c>
      <c r="I150" s="10">
        <v>0</v>
      </c>
      <c r="J150" s="10">
        <v>22.870202282157678</v>
      </c>
      <c r="K150" s="10">
        <f>LARGE(M150:V150,1)+LARGE(M150:V150,2)+LARGE(M150:V150,3)+LARGE(M150:V150,4)+LARGE(M150:V150,5)+LARGE(M150:V150,6)</f>
        <v>129.17470417707943</v>
      </c>
      <c r="L150" s="5">
        <f>SUM(H150:K150)</f>
        <v>182.99817479615942</v>
      </c>
      <c r="M150" s="10">
        <f>VLOOKUP(C150,игроки1,7,0)</f>
        <v>0</v>
      </c>
      <c r="N150" s="10">
        <f>VLOOKUP(C150,игроки1,9,0)</f>
        <v>0</v>
      </c>
      <c r="O150" s="10">
        <f>VLOOKUP(C150,игроки1,11,0)</f>
        <v>0</v>
      </c>
      <c r="P150" s="10">
        <f>VLOOKUP(C150,Spisok!$A$1:$AL$809,13,0)</f>
        <v>0</v>
      </c>
      <c r="Q150" s="10">
        <f>VLOOKUP(C150,игроки1,15,0)</f>
        <v>0</v>
      </c>
      <c r="R150" s="10">
        <f>VLOOKUP(C150,игроки1,17,0)</f>
        <v>0</v>
      </c>
      <c r="S150" s="10">
        <f>VLOOKUP(C150,игроки1,19,0)</f>
        <v>0</v>
      </c>
      <c r="T150" s="10">
        <f>VLOOKUP(C150,игроки1,21,0)</f>
        <v>65.034720624233159</v>
      </c>
      <c r="U150" s="10">
        <f>VLOOKUP(C150,игроки1,23,0)</f>
        <v>64.13998355284626</v>
      </c>
      <c r="V150" s="21">
        <f>VLOOKUP(C150,игроки1,25,0)</f>
        <v>0</v>
      </c>
      <c r="W150" s="16">
        <f>COUNTIFS(M150:V150,"&gt;0")</f>
        <v>2</v>
      </c>
    </row>
    <row r="151" spans="1:23" ht="12.75" customHeight="1" x14ac:dyDescent="0.25">
      <c r="A151" s="13">
        <v>147</v>
      </c>
      <c r="B151" s="13"/>
      <c r="C151" s="68" t="s">
        <v>651</v>
      </c>
      <c r="D151" s="68" t="s">
        <v>700</v>
      </c>
      <c r="E151" s="96">
        <f>VLOOKUP(C151,Spisok!$A$1:$AA$8695,5,0)</f>
        <v>2037.8774293281572</v>
      </c>
      <c r="F151" s="69">
        <f>VLOOKUP(C151,Spisok!$A$1:$AA$8695,2,0)</f>
        <v>0</v>
      </c>
      <c r="G151" s="69" t="str">
        <f>VLOOKUP(C151,Spisok!$A$1:$AA$8695,4,0)</f>
        <v>LAT</v>
      </c>
      <c r="H151" s="70">
        <v>182.35812090443912</v>
      </c>
      <c r="I151" s="70">
        <v>0</v>
      </c>
      <c r="J151" s="70">
        <v>0</v>
      </c>
      <c r="K151" s="70">
        <f>LARGE(M151:V151,1)+LARGE(M151:V151,2)+LARGE(M151:V151,3)+LARGE(M151:V151,4)+LARGE(M151:V151,5)+LARGE(M151:V151,6)</f>
        <v>0</v>
      </c>
      <c r="L151" s="5">
        <f>SUM(H151:K151)</f>
        <v>182.35812090443912</v>
      </c>
      <c r="M151" s="70">
        <f>VLOOKUP(C151,игроки1,7,0)</f>
        <v>0</v>
      </c>
      <c r="N151" s="70">
        <f>VLOOKUP(C151,игроки1,9,0)</f>
        <v>0</v>
      </c>
      <c r="O151" s="10">
        <f>VLOOKUP(C151,игроки1,11,0)</f>
        <v>0</v>
      </c>
      <c r="P151" s="10">
        <f>VLOOKUP(C151,Spisok!$A$1:$AL$809,13,0)</f>
        <v>0</v>
      </c>
      <c r="Q151" s="10">
        <f>VLOOKUP(C151,игроки1,15,0)</f>
        <v>0</v>
      </c>
      <c r="R151" s="10">
        <f>VLOOKUP(C151,игроки1,17,0)</f>
        <v>0</v>
      </c>
      <c r="S151" s="10">
        <f>VLOOKUP(C151,игроки1,19,0)</f>
        <v>0</v>
      </c>
      <c r="T151" s="10">
        <f>VLOOKUP(C151,игроки1,21,0)</f>
        <v>0</v>
      </c>
      <c r="U151" s="10">
        <f>VLOOKUP(C151,игроки1,23,0)</f>
        <v>0</v>
      </c>
      <c r="V151" s="71">
        <f>VLOOKUP(C151,игроки1,25,0)</f>
        <v>0</v>
      </c>
      <c r="W151" s="72">
        <f>COUNTIFS(M151:V151,"&gt;0")</f>
        <v>0</v>
      </c>
    </row>
    <row r="152" spans="1:23" ht="12.75" customHeight="1" x14ac:dyDescent="0.25">
      <c r="A152" s="13">
        <v>148</v>
      </c>
      <c r="B152" s="13">
        <v>169</v>
      </c>
      <c r="C152" s="94" t="s">
        <v>579</v>
      </c>
      <c r="D152" s="94" t="s">
        <v>290</v>
      </c>
      <c r="E152" s="92">
        <f>VLOOKUP(C152,Spisok!$A$1:$AA$8695,5,0)</f>
        <v>1745</v>
      </c>
      <c r="F152" s="8">
        <f>VLOOKUP(C152,Spisok!$A$1:$AA$8695,2,0)</f>
        <v>0</v>
      </c>
      <c r="G152" s="8" t="str">
        <f>VLOOKUP(C152,Spisok!$A$1:$AA$8695,4,0)</f>
        <v>RUS</v>
      </c>
      <c r="H152" s="10">
        <v>38.546819034623915</v>
      </c>
      <c r="I152" s="10">
        <v>51.647626392151949</v>
      </c>
      <c r="J152" s="10">
        <v>50.563046647230323</v>
      </c>
      <c r="K152" s="10">
        <f>LARGE(M152:V152,1)+LARGE(M152:V152,2)+LARGE(M152:V152,3)+LARGE(M152:V152,4)+LARGE(M152:V152,5)+LARGE(M152:V152,6)</f>
        <v>40.972370957378452</v>
      </c>
      <c r="L152" s="5">
        <f>SUM(H152:K152)</f>
        <v>181.72986303138464</v>
      </c>
      <c r="M152" s="10">
        <f>VLOOKUP(C152,игроки1,7,0)</f>
        <v>0</v>
      </c>
      <c r="N152" s="10">
        <f>VLOOKUP(C152,игроки1,9,0)</f>
        <v>0</v>
      </c>
      <c r="O152" s="10">
        <f>VLOOKUP(C152,игроки1,11,0)</f>
        <v>0</v>
      </c>
      <c r="P152" s="10">
        <f>VLOOKUP(C152,Spisok!$A$1:$AL$809,13,0)</f>
        <v>40.972370957378452</v>
      </c>
      <c r="Q152" s="10">
        <f>VLOOKUP(C152,игроки1,15,0)</f>
        <v>0</v>
      </c>
      <c r="R152" s="10">
        <f>VLOOKUP(C152,игроки1,17,0)</f>
        <v>0</v>
      </c>
      <c r="S152" s="10">
        <f>VLOOKUP(C152,игроки1,19,0)</f>
        <v>0</v>
      </c>
      <c r="T152" s="10">
        <f>VLOOKUP(C152,игроки1,21,0)</f>
        <v>0</v>
      </c>
      <c r="U152" s="10">
        <f>VLOOKUP(C152,игроки1,23,0)</f>
        <v>0</v>
      </c>
      <c r="V152" s="21">
        <f>VLOOKUP(C152,игроки1,25,0)</f>
        <v>0</v>
      </c>
      <c r="W152" s="16">
        <f>COUNTIFS(M152:V152,"&gt;0")</f>
        <v>1</v>
      </c>
    </row>
    <row r="153" spans="1:23" ht="12.75" customHeight="1" x14ac:dyDescent="0.25">
      <c r="A153" s="13">
        <v>149</v>
      </c>
      <c r="B153" s="13"/>
      <c r="C153" s="94" t="s">
        <v>229</v>
      </c>
      <c r="D153" s="94" t="s">
        <v>320</v>
      </c>
      <c r="E153" s="77">
        <f>VLOOKUP(C153,Spisok!$A$1:$AA$8695,5,0)</f>
        <v>1854</v>
      </c>
      <c r="F153" s="8">
        <f>VLOOKUP(C153,Spisok!$A$1:$AA$8695,2,0)</f>
        <v>0</v>
      </c>
      <c r="G153" s="8" t="str">
        <f>VLOOKUP(C153,Spisok!$A$1:$AA$8695,4,0)</f>
        <v>RUS</v>
      </c>
      <c r="H153" s="10">
        <v>115.36475520297017</v>
      </c>
      <c r="I153" s="10">
        <v>60.412997266929857</v>
      </c>
      <c r="J153" s="10">
        <v>0</v>
      </c>
      <c r="K153" s="10">
        <f>LARGE(M153:V153,1)+LARGE(M153:V153,2)+LARGE(M153:V153,3)+LARGE(M153:V153,4)+LARGE(M153:V153,5)+LARGE(M153:V153,6)</f>
        <v>0</v>
      </c>
      <c r="L153" s="5">
        <f>SUM(H153:K153)</f>
        <v>175.77775246990004</v>
      </c>
      <c r="M153" s="10">
        <f>VLOOKUP(C153,игроки1,7,0)</f>
        <v>0</v>
      </c>
      <c r="N153" s="10">
        <f>VLOOKUP(C153,игроки1,9,0)</f>
        <v>0</v>
      </c>
      <c r="O153" s="10">
        <f>VLOOKUP(C153,игроки1,11,0)</f>
        <v>0</v>
      </c>
      <c r="P153" s="10">
        <f>VLOOKUP(C153,Spisok!$A$1:$AL$809,13,0)</f>
        <v>0</v>
      </c>
      <c r="Q153" s="10">
        <f>VLOOKUP(C153,игроки1,15,0)</f>
        <v>0</v>
      </c>
      <c r="R153" s="10">
        <f>VLOOKUP(C153,игроки1,17,0)</f>
        <v>0</v>
      </c>
      <c r="S153" s="10">
        <f>VLOOKUP(C153,игроки1,19,0)</f>
        <v>0</v>
      </c>
      <c r="T153" s="10">
        <f>VLOOKUP(C153,игроки1,21,0)</f>
        <v>0</v>
      </c>
      <c r="U153" s="10">
        <f>VLOOKUP(C153,игроки1,23,0)</f>
        <v>0</v>
      </c>
      <c r="V153" s="21">
        <f>VLOOKUP(C153,игроки1,25,0)</f>
        <v>0</v>
      </c>
      <c r="W153" s="16">
        <f>COUNTIFS(M153:V153,"&gt;0")</f>
        <v>0</v>
      </c>
    </row>
    <row r="154" spans="1:23" ht="12.75" customHeight="1" x14ac:dyDescent="0.25">
      <c r="A154" s="13">
        <v>150</v>
      </c>
      <c r="B154" s="13"/>
      <c r="C154" s="94" t="s">
        <v>23</v>
      </c>
      <c r="D154" s="94" t="s">
        <v>265</v>
      </c>
      <c r="E154" s="92">
        <f>VLOOKUP(C154,Spisok!$A$1:$AA$8695,5,0)</f>
        <v>1699.1032733309994</v>
      </c>
      <c r="F154" s="8">
        <f>VLOOKUP(C154,Spisok!$A$1:$AA$8695,2,0)</f>
        <v>0</v>
      </c>
      <c r="G154" s="8" t="str">
        <f>VLOOKUP(C154,Spisok!$A$1:$AA$8695,4,0)</f>
        <v>EST</v>
      </c>
      <c r="H154" s="10">
        <v>131.06863673641416</v>
      </c>
      <c r="I154" s="10">
        <v>22.556412114548458</v>
      </c>
      <c r="J154" s="10">
        <v>21.60493072760373</v>
      </c>
      <c r="K154" s="10">
        <f>LARGE(M154:V154,1)+LARGE(M154:V154,2)+LARGE(M154:V154,3)+LARGE(M154:V154,4)+LARGE(M154:V154,5)+LARGE(M154:V154,6)</f>
        <v>0</v>
      </c>
      <c r="L154" s="5">
        <f>SUM(H154:K154)</f>
        <v>175.22997957856637</v>
      </c>
      <c r="M154" s="10">
        <f>VLOOKUP(C154,игроки1,7,0)</f>
        <v>0</v>
      </c>
      <c r="N154" s="10">
        <f>VLOOKUP(C154,игроки1,9,0)</f>
        <v>0</v>
      </c>
      <c r="O154" s="10">
        <f>VLOOKUP(C154,игроки1,11,0)</f>
        <v>0</v>
      </c>
      <c r="P154" s="10">
        <f>VLOOKUP(C154,Spisok!$A$1:$AL$809,13,0)</f>
        <v>0</v>
      </c>
      <c r="Q154" s="10">
        <f>VLOOKUP(C154,игроки1,15,0)</f>
        <v>0</v>
      </c>
      <c r="R154" s="10">
        <f>VLOOKUP(C154,игроки1,17,0)</f>
        <v>0</v>
      </c>
      <c r="S154" s="10">
        <f>VLOOKUP(C154,игроки1,19,0)</f>
        <v>0</v>
      </c>
      <c r="T154" s="10">
        <f>VLOOKUP(C154,игроки1,21,0)</f>
        <v>0</v>
      </c>
      <c r="U154" s="10">
        <f>VLOOKUP(C154,игроки1,23,0)</f>
        <v>0</v>
      </c>
      <c r="V154" s="21">
        <f>VLOOKUP(C154,игроки1,25,0)</f>
        <v>0</v>
      </c>
      <c r="W154" s="16">
        <f>COUNTIFS(M154:V154,"&gt;0")</f>
        <v>0</v>
      </c>
    </row>
    <row r="155" spans="1:23" ht="12.75" customHeight="1" x14ac:dyDescent="0.25">
      <c r="A155" s="13">
        <v>151</v>
      </c>
      <c r="B155" s="13">
        <v>98</v>
      </c>
      <c r="C155" s="94" t="s">
        <v>1056</v>
      </c>
      <c r="D155" s="94" t="s">
        <v>930</v>
      </c>
      <c r="E155" s="92">
        <f>VLOOKUP(C155,Spisok!$A$1:$AA$8695,5,0)</f>
        <v>1757.8430245657275</v>
      </c>
      <c r="F155" s="8">
        <f>VLOOKUP(C155,Spisok!$A$1:$AA$8695,2,0)</f>
        <v>0</v>
      </c>
      <c r="G155" s="8" t="str">
        <f>VLOOKUP(C155,Spisok!$A$1:$AA$8695,4,0)</f>
        <v>LAT</v>
      </c>
      <c r="H155" s="10">
        <v>9.7321769889989227</v>
      </c>
      <c r="I155" s="10">
        <v>0</v>
      </c>
      <c r="J155" s="10">
        <v>81.03793940918122</v>
      </c>
      <c r="K155" s="10">
        <f>LARGE(M155:V155,1)+LARGE(M155:V155,2)+LARGE(M155:V155,3)+LARGE(M155:V155,4)+LARGE(M155:V155,5)+LARGE(M155:V155,6)</f>
        <v>83.149724120495733</v>
      </c>
      <c r="L155" s="5">
        <f>SUM(H155:K155)</f>
        <v>173.91984051867587</v>
      </c>
      <c r="M155" s="10">
        <f>VLOOKUP(C155,игроки1,7,0)</f>
        <v>36.647275508766278</v>
      </c>
      <c r="N155" s="10">
        <f>VLOOKUP(C155,игроки1,9,0)</f>
        <v>0</v>
      </c>
      <c r="O155" s="10">
        <f>VLOOKUP(C155,игроки1,11,0)</f>
        <v>0</v>
      </c>
      <c r="P155" s="10">
        <f>VLOOKUP(C155,Spisok!$A$1:$AL$809,13,0)</f>
        <v>0</v>
      </c>
      <c r="Q155" s="10">
        <f>VLOOKUP(C155,игроки1,15,0)</f>
        <v>0</v>
      </c>
      <c r="R155" s="10">
        <f>VLOOKUP(C155,игроки1,17,0)</f>
        <v>0</v>
      </c>
      <c r="S155" s="10">
        <f>VLOOKUP(C155,игроки1,19,0)</f>
        <v>0</v>
      </c>
      <c r="T155" s="10">
        <f>VLOOKUP(C155,игроки1,21,0)</f>
        <v>46.502448611729449</v>
      </c>
      <c r="U155" s="10">
        <f>VLOOKUP(C155,игроки1,23,0)</f>
        <v>0</v>
      </c>
      <c r="V155" s="21">
        <f>VLOOKUP(C155,игроки1,25,0)</f>
        <v>0</v>
      </c>
      <c r="W155" s="16">
        <f>COUNTIFS(M155:V155,"&gt;0")</f>
        <v>2</v>
      </c>
    </row>
    <row r="156" spans="1:23" ht="12.75" customHeight="1" x14ac:dyDescent="0.25">
      <c r="A156" s="13">
        <v>152</v>
      </c>
      <c r="B156" s="13">
        <v>171</v>
      </c>
      <c r="C156" s="94" t="s">
        <v>148</v>
      </c>
      <c r="D156" s="94" t="s">
        <v>366</v>
      </c>
      <c r="E156" s="92">
        <f>VLOOKUP(C156,Spisok!$A$1:$AA$8695,5,0)</f>
        <v>1533</v>
      </c>
      <c r="F156" s="8">
        <f>VLOOKUP(C156,Spisok!$A$1:$AA$8695,2,0)</f>
        <v>0</v>
      </c>
      <c r="G156" s="8" t="str">
        <f>VLOOKUP(C156,Spisok!$A$1:$AA$8695,4,0)</f>
        <v>EST</v>
      </c>
      <c r="H156" s="10">
        <v>23.526288057192907</v>
      </c>
      <c r="I156" s="10">
        <v>17.372861659047842</v>
      </c>
      <c r="J156" s="10">
        <v>92.18766335398243</v>
      </c>
      <c r="K156" s="10">
        <f>LARGE(M156:V156,1)+LARGE(M156:V156,2)+LARGE(M156:V156,3)+LARGE(M156:V156,4)+LARGE(M156:V156,5)+LARGE(M156:V156,6)</f>
        <v>40.555379444347587</v>
      </c>
      <c r="L156" s="5">
        <f>SUM(H156:K156)</f>
        <v>173.64219251457075</v>
      </c>
      <c r="M156" s="10">
        <f>VLOOKUP(C156,игроки1,7,0)</f>
        <v>0</v>
      </c>
      <c r="N156" s="10">
        <f>VLOOKUP(C156,игроки1,9,0)</f>
        <v>0</v>
      </c>
      <c r="O156" s="10">
        <f>VLOOKUP(C156,игроки1,11,0)</f>
        <v>0</v>
      </c>
      <c r="P156" s="10">
        <f>VLOOKUP(C156,Spisok!$A$1:$AL$809,13,0)</f>
        <v>12.976749035554166</v>
      </c>
      <c r="Q156" s="10">
        <f>VLOOKUP(C156,игроки1,15,0)</f>
        <v>0</v>
      </c>
      <c r="R156" s="10">
        <f>VLOOKUP(C156,игроки1,17,0)</f>
        <v>0</v>
      </c>
      <c r="S156" s="10">
        <f>VLOOKUP(C156,игроки1,19,0)</f>
        <v>4.8790658882402003</v>
      </c>
      <c r="T156" s="10">
        <f>VLOOKUP(C156,игроки1,21,0)</f>
        <v>0</v>
      </c>
      <c r="U156" s="10">
        <f>VLOOKUP(C156,игроки1,23,0)</f>
        <v>22.699564520553224</v>
      </c>
      <c r="V156" s="21">
        <f>VLOOKUP(C156,игроки1,25,0)</f>
        <v>0</v>
      </c>
      <c r="W156" s="16">
        <f>COUNTIFS(M156:V156,"&gt;0")</f>
        <v>3</v>
      </c>
    </row>
    <row r="157" spans="1:23" ht="12.75" customHeight="1" x14ac:dyDescent="0.25">
      <c r="A157" s="13">
        <v>153</v>
      </c>
      <c r="B157" s="13">
        <v>83</v>
      </c>
      <c r="C157" s="94" t="s">
        <v>1043</v>
      </c>
      <c r="D157" s="94"/>
      <c r="E157" s="92">
        <f>VLOOKUP(C157,Spisok!$A$1:$AA$8695,5,0)</f>
        <v>1766.095585089367</v>
      </c>
      <c r="F157" s="8">
        <f>VLOOKUP(C157,Spisok!$A$1:$AA$8695,2,0)</f>
        <v>0</v>
      </c>
      <c r="G157" s="8" t="str">
        <f>VLOOKUP(C157,Spisok!$A$1:$AA$8695,4,0)</f>
        <v>LAT</v>
      </c>
      <c r="H157" s="10"/>
      <c r="I157" s="10"/>
      <c r="J157" s="10">
        <v>64.134139637163273</v>
      </c>
      <c r="K157" s="10">
        <f>LARGE(M157:V157,1)+LARGE(M157:V157,2)+LARGE(M157:V157,3)+LARGE(M157:V157,4)+LARGE(M157:V157,5)+LARGE(M157:V157,6)</f>
        <v>106.10195129558963</v>
      </c>
      <c r="L157" s="5">
        <f>SUM(H157:K157)</f>
        <v>170.23609093275292</v>
      </c>
      <c r="M157" s="10">
        <f>VLOOKUP(C157,игроки1,7,0)</f>
        <v>64.134139637163273</v>
      </c>
      <c r="N157" s="10">
        <f>VLOOKUP(C157,игроки1,9,0)</f>
        <v>0</v>
      </c>
      <c r="O157" s="10">
        <f>VLOOKUP(C157,игроки1,11,0)</f>
        <v>0</v>
      </c>
      <c r="P157" s="10">
        <f>VLOOKUP(C157,Spisok!$A$1:$AL$809,13,0)</f>
        <v>0</v>
      </c>
      <c r="Q157" s="10">
        <f>VLOOKUP(C157,игроки1,15,0)</f>
        <v>0</v>
      </c>
      <c r="R157" s="10">
        <f>VLOOKUP(C157,игроки1,17,0)</f>
        <v>0</v>
      </c>
      <c r="S157" s="10">
        <f>VLOOKUP(C157,игроки1,19,0)</f>
        <v>0</v>
      </c>
      <c r="T157" s="10">
        <f>VLOOKUP(C157,игроки1,21,0)</f>
        <v>41.967811658426349</v>
      </c>
      <c r="U157" s="10">
        <f>VLOOKUP(C157,игроки1,23,0)</f>
        <v>0</v>
      </c>
      <c r="V157" s="21">
        <f>VLOOKUP(C157,игроки1,25,0)</f>
        <v>0</v>
      </c>
      <c r="W157" s="16">
        <f>COUNTIFS(M157:V157,"&gt;0")</f>
        <v>2</v>
      </c>
    </row>
    <row r="158" spans="1:23" ht="12.75" customHeight="1" x14ac:dyDescent="0.25">
      <c r="A158" s="13">
        <v>154</v>
      </c>
      <c r="B158" s="13">
        <v>161</v>
      </c>
      <c r="C158" s="94" t="s">
        <v>941</v>
      </c>
      <c r="D158" s="94" t="s">
        <v>517</v>
      </c>
      <c r="E158" s="92">
        <f>VLOOKUP(C158,Spisok!$A$1:$AA$8695,5,0)</f>
        <v>1635.2813118465845</v>
      </c>
      <c r="F158" s="8">
        <f>VLOOKUP(C158,Spisok!$A$1:$AA$8695,2,0)</f>
        <v>0</v>
      </c>
      <c r="G158" s="8" t="str">
        <f>VLOOKUP(C158,Spisok!$A$1:$AA$8695,4,0)</f>
        <v>USA</v>
      </c>
      <c r="H158" s="10">
        <v>50.590762620837815</v>
      </c>
      <c r="I158" s="10">
        <v>41.135135135135137</v>
      </c>
      <c r="J158" s="10">
        <v>33.5813697120022</v>
      </c>
      <c r="K158" s="10">
        <f>LARGE(M158:V158,1)+LARGE(M158:V158,2)+LARGE(M158:V158,3)+LARGE(M158:V158,4)+LARGE(M158:V158,5)+LARGE(M158:V158,6)</f>
        <v>44.01</v>
      </c>
      <c r="L158" s="5">
        <f>SUM(H158:K158)</f>
        <v>169.31726746797514</v>
      </c>
      <c r="M158" s="10">
        <f>VLOOKUP(C158,игроки1,7,0)</f>
        <v>0</v>
      </c>
      <c r="N158" s="10">
        <f>VLOOKUP(C158,игроки1,9,0)</f>
        <v>0</v>
      </c>
      <c r="O158" s="10">
        <f>VLOOKUP(C158,игроки1,11,0)</f>
        <v>0</v>
      </c>
      <c r="P158" s="10">
        <f>VLOOKUP(C158,Spisok!$A$1:$AL$809,13,0)</f>
        <v>0</v>
      </c>
      <c r="Q158" s="10">
        <f>VLOOKUP(C158,игроки1,15,0)</f>
        <v>44.01</v>
      </c>
      <c r="R158" s="10">
        <f>VLOOKUP(C158,игроки1,17,0)</f>
        <v>0</v>
      </c>
      <c r="S158" s="10">
        <f>VLOOKUP(C158,игроки1,19,0)</f>
        <v>0</v>
      </c>
      <c r="T158" s="10">
        <f>VLOOKUP(C158,игроки1,21,0)</f>
        <v>0</v>
      </c>
      <c r="U158" s="10">
        <f>VLOOKUP(C158,игроки1,23,0)</f>
        <v>0</v>
      </c>
      <c r="V158" s="21">
        <f>VLOOKUP(C158,игроки1,25,0)</f>
        <v>0</v>
      </c>
      <c r="W158" s="16">
        <f>COUNTIFS(M158:V158,"&gt;0")</f>
        <v>1</v>
      </c>
    </row>
    <row r="159" spans="1:23" ht="12.75" customHeight="1" x14ac:dyDescent="0.25">
      <c r="A159" s="13">
        <v>155</v>
      </c>
      <c r="B159" s="13">
        <v>264</v>
      </c>
      <c r="C159" s="94" t="s">
        <v>152</v>
      </c>
      <c r="D159" s="94" t="s">
        <v>349</v>
      </c>
      <c r="E159" s="92">
        <f>VLOOKUP(C159,Spisok!$A$1:$AA$8695,5,0)</f>
        <v>1629</v>
      </c>
      <c r="F159" s="8">
        <f>VLOOKUP(C159,Spisok!$A$1:$AA$8695,2,0)</f>
        <v>0</v>
      </c>
      <c r="G159" s="8" t="str">
        <f>VLOOKUP(C159,Spisok!$A$1:$AA$8695,4,0)</f>
        <v>RUS</v>
      </c>
      <c r="H159" s="10">
        <v>99.246351532666864</v>
      </c>
      <c r="I159" s="10">
        <v>0</v>
      </c>
      <c r="J159" s="10">
        <v>57.882903343023258</v>
      </c>
      <c r="K159" s="10">
        <f>LARGE(M159:V159,1)+LARGE(M159:V159,2)+LARGE(M159:V159,3)+LARGE(M159:V159,4)+LARGE(M159:V159,5)+LARGE(M159:V159,6)</f>
        <v>11.674514078886546</v>
      </c>
      <c r="L159" s="5">
        <f>SUM(H159:K159)</f>
        <v>168.80376895457667</v>
      </c>
      <c r="M159" s="10">
        <f>VLOOKUP(C159,игроки1,7,0)</f>
        <v>0</v>
      </c>
      <c r="N159" s="10">
        <f>VLOOKUP(C159,игроки1,9,0)</f>
        <v>0</v>
      </c>
      <c r="O159" s="10">
        <f>VLOOKUP(C159,игроки1,11,0)</f>
        <v>0</v>
      </c>
      <c r="P159" s="10">
        <f>VLOOKUP(C159,Spisok!$A$1:$AL$809,13,0)</f>
        <v>11.674514078886546</v>
      </c>
      <c r="Q159" s="10">
        <f>VLOOKUP(C159,игроки1,15,0)</f>
        <v>0</v>
      </c>
      <c r="R159" s="10">
        <f>VLOOKUP(C159,игроки1,17,0)</f>
        <v>0</v>
      </c>
      <c r="S159" s="10">
        <f>VLOOKUP(C159,игроки1,19,0)</f>
        <v>0</v>
      </c>
      <c r="T159" s="10">
        <f>VLOOKUP(C159,игроки1,21,0)</f>
        <v>0</v>
      </c>
      <c r="U159" s="10">
        <f>VLOOKUP(C159,игроки1,23,0)</f>
        <v>0</v>
      </c>
      <c r="V159" s="21">
        <f>VLOOKUP(C159,игроки1,25,0)</f>
        <v>0</v>
      </c>
      <c r="W159" s="16">
        <f>COUNTIFS(M159:V159,"&gt;0")</f>
        <v>1</v>
      </c>
    </row>
    <row r="160" spans="1:23" ht="12.75" customHeight="1" x14ac:dyDescent="0.25">
      <c r="A160" s="13">
        <v>156</v>
      </c>
      <c r="B160" s="13">
        <v>186</v>
      </c>
      <c r="C160" s="94" t="s">
        <v>415</v>
      </c>
      <c r="D160" s="94" t="s">
        <v>433</v>
      </c>
      <c r="E160" s="92">
        <f>VLOOKUP(C160,Spisok!$A$1:$AA$8695,5,0)</f>
        <v>1651.8420346487906</v>
      </c>
      <c r="F160" s="8">
        <f>VLOOKUP(C160,Spisok!$A$1:$AA$8695,2,0)</f>
        <v>0</v>
      </c>
      <c r="G160" s="8" t="str">
        <f>VLOOKUP(C160,Spisok!$A$1:$AA$8695,4,0)</f>
        <v>EST</v>
      </c>
      <c r="H160" s="10">
        <v>86.239059719465686</v>
      </c>
      <c r="I160" s="10">
        <v>16.449532202956863</v>
      </c>
      <c r="J160" s="10">
        <v>28.338054203000251</v>
      </c>
      <c r="K160" s="10">
        <f>LARGE(M160:V160,1)+LARGE(M160:V160,2)+LARGE(M160:V160,3)+LARGE(M160:V160,4)+LARGE(M160:V160,5)+LARGE(M160:V160,6)</f>
        <v>37.446901928812274</v>
      </c>
      <c r="L160" s="5">
        <f>SUM(H160:K160)</f>
        <v>168.47354805423507</v>
      </c>
      <c r="M160" s="10">
        <f>VLOOKUP(C160,игроки1,7,0)</f>
        <v>0</v>
      </c>
      <c r="N160" s="10">
        <f>VLOOKUP(C160,игроки1,9,0)</f>
        <v>1.4625649047777078</v>
      </c>
      <c r="O160" s="10">
        <f>VLOOKUP(C160,игроки1,11,0)</f>
        <v>0</v>
      </c>
      <c r="P160" s="10">
        <f>VLOOKUP(C160,Spisok!$A$1:$AL$809,13,0)</f>
        <v>0</v>
      </c>
      <c r="Q160" s="10">
        <f>VLOOKUP(C160,игроки1,15,0)</f>
        <v>0</v>
      </c>
      <c r="R160" s="10">
        <f>VLOOKUP(C160,игроки1,17,0)</f>
        <v>0</v>
      </c>
      <c r="S160" s="10">
        <f>VLOOKUP(C160,игроки1,19,0)</f>
        <v>35.984337024034566</v>
      </c>
      <c r="T160" s="10">
        <f>VLOOKUP(C160,игроки1,21,0)</f>
        <v>0</v>
      </c>
      <c r="U160" s="10">
        <f>VLOOKUP(C160,игроки1,23,0)</f>
        <v>0</v>
      </c>
      <c r="V160" s="21">
        <f>VLOOKUP(C160,игроки1,25,0)</f>
        <v>0</v>
      </c>
      <c r="W160" s="16">
        <f>COUNTIFS(M160:V160,"&gt;0")</f>
        <v>2</v>
      </c>
    </row>
    <row r="161" spans="1:23" ht="12.75" customHeight="1" x14ac:dyDescent="0.25">
      <c r="A161" s="13">
        <v>157</v>
      </c>
      <c r="B161" s="13">
        <v>134</v>
      </c>
      <c r="C161" s="94" t="s">
        <v>641</v>
      </c>
      <c r="D161" s="94" t="s">
        <v>275</v>
      </c>
      <c r="E161" s="92">
        <f>VLOOKUP(C161,Spisok!$A$1:$AA$8695,5,0)</f>
        <v>1840</v>
      </c>
      <c r="F161" s="8">
        <f>VLOOKUP(C161,Spisok!$A$1:$AA$8695,2,0)</f>
        <v>0</v>
      </c>
      <c r="G161" s="8" t="str">
        <f>VLOOKUP(C161,Spisok!$A$1:$AA$8695,4,0)</f>
        <v>RUS</v>
      </c>
      <c r="H161" s="10">
        <v>66.347354100338009</v>
      </c>
      <c r="I161" s="10">
        <v>42.691269412773529</v>
      </c>
      <c r="J161" s="10">
        <v>0</v>
      </c>
      <c r="K161" s="10">
        <f>LARGE(M161:V161,1)+LARGE(M161:V161,2)+LARGE(M161:V161,3)+LARGE(M161:V161,4)+LARGE(M161:V161,5)+LARGE(M161:V161,6)</f>
        <v>58.981501241112845</v>
      </c>
      <c r="L161" s="5">
        <f>SUM(H161:K161)</f>
        <v>168.02012475422438</v>
      </c>
      <c r="M161" s="10">
        <f>VLOOKUP(C161,игроки1,7,0)</f>
        <v>0</v>
      </c>
      <c r="N161" s="10">
        <f>VLOOKUP(C161,игроки1,9,0)</f>
        <v>0</v>
      </c>
      <c r="O161" s="10">
        <f>VLOOKUP(C161,игроки1,11,0)</f>
        <v>0</v>
      </c>
      <c r="P161" s="10">
        <f>VLOOKUP(C161,Spisok!$A$1:$AL$809,13,0)</f>
        <v>58.981501241112845</v>
      </c>
      <c r="Q161" s="10">
        <f>VLOOKUP(C161,игроки1,15,0)</f>
        <v>0</v>
      </c>
      <c r="R161" s="10">
        <f>VLOOKUP(C161,игроки1,17,0)</f>
        <v>0</v>
      </c>
      <c r="S161" s="10">
        <f>VLOOKUP(C161,игроки1,19,0)</f>
        <v>0</v>
      </c>
      <c r="T161" s="10">
        <f>VLOOKUP(C161,игроки1,21,0)</f>
        <v>0</v>
      </c>
      <c r="U161" s="10">
        <f>VLOOKUP(C161,игроки1,23,0)</f>
        <v>0</v>
      </c>
      <c r="V161" s="21">
        <f>VLOOKUP(C161,игроки1,25,0)</f>
        <v>0</v>
      </c>
      <c r="W161" s="16">
        <f>COUNTIFS(M161:V161,"&gt;0")</f>
        <v>1</v>
      </c>
    </row>
    <row r="162" spans="1:23" ht="12.75" customHeight="1" x14ac:dyDescent="0.25">
      <c r="A162" s="13">
        <v>158</v>
      </c>
      <c r="B162" s="13">
        <v>168</v>
      </c>
      <c r="C162" s="94" t="s">
        <v>840</v>
      </c>
      <c r="D162" s="94" t="s">
        <v>884</v>
      </c>
      <c r="E162" s="92">
        <f>VLOOKUP(C162,Spisok!$A$1:$AA$8695,5,0)</f>
        <v>1656.4018318085514</v>
      </c>
      <c r="F162" s="8">
        <f>VLOOKUP(C162,Spisok!$A$1:$AA$8695,2,0)</f>
        <v>0</v>
      </c>
      <c r="G162" s="8" t="str">
        <f>VLOOKUP(C162,Spisok!$A$1:$AA$8695,4,0)</f>
        <v>LAT</v>
      </c>
      <c r="H162" s="10"/>
      <c r="I162" s="10">
        <v>15.934286957577719</v>
      </c>
      <c r="J162" s="10">
        <v>109.25650618184422</v>
      </c>
      <c r="K162" s="10">
        <f>LARGE(M162:V162,1)+LARGE(M162:V162,2)+LARGE(M162:V162,3)+LARGE(M162:V162,4)+LARGE(M162:V162,5)+LARGE(M162:V162,6)</f>
        <v>42.162031741182261</v>
      </c>
      <c r="L162" s="5">
        <f>SUM(H162:K162)</f>
        <v>167.3528248806042</v>
      </c>
      <c r="M162" s="10">
        <f>VLOOKUP(C162,игроки1,7,0)</f>
        <v>22.611203326459098</v>
      </c>
      <c r="N162" s="10">
        <f>VLOOKUP(C162,игроки1,9,0)</f>
        <v>0</v>
      </c>
      <c r="O162" s="10">
        <f>VLOOKUP(C162,игроки1,11,0)</f>
        <v>0</v>
      </c>
      <c r="P162" s="10">
        <f>VLOOKUP(C162,Spisok!$A$1:$AL$809,13,0)</f>
        <v>0</v>
      </c>
      <c r="Q162" s="10">
        <f>VLOOKUP(C162,игроки1,15,0)</f>
        <v>0</v>
      </c>
      <c r="R162" s="10">
        <f>VLOOKUP(C162,игроки1,17,0)</f>
        <v>0</v>
      </c>
      <c r="S162" s="10">
        <f>VLOOKUP(C162,игроки1,19,0)</f>
        <v>0</v>
      </c>
      <c r="T162" s="10">
        <f>VLOOKUP(C162,игроки1,21,0)</f>
        <v>19.550828414723167</v>
      </c>
      <c r="U162" s="10">
        <f>VLOOKUP(C162,игроки1,23,0)</f>
        <v>0</v>
      </c>
      <c r="V162" s="21">
        <f>VLOOKUP(C162,игроки1,25,0)</f>
        <v>0</v>
      </c>
      <c r="W162" s="16">
        <f>COUNTIFS(M162:V162,"&gt;0")</f>
        <v>2</v>
      </c>
    </row>
    <row r="163" spans="1:23" ht="12.75" customHeight="1" x14ac:dyDescent="0.25">
      <c r="A163" s="13">
        <v>159</v>
      </c>
      <c r="B163" s="13"/>
      <c r="C163" s="68" t="s">
        <v>656</v>
      </c>
      <c r="D163" s="68" t="s">
        <v>701</v>
      </c>
      <c r="E163" s="96">
        <f>VLOOKUP(C163,Spisok!$A$1:$AA$8695,5,0)</f>
        <v>1728.3617760054724</v>
      </c>
      <c r="F163" s="69">
        <f>VLOOKUP(C163,Spisok!$A$1:$AA$8695,2,0)</f>
        <v>0</v>
      </c>
      <c r="G163" s="69" t="str">
        <f>VLOOKUP(C163,Spisok!$A$1:$AA$8695,4,0)</f>
        <v>LAT</v>
      </c>
      <c r="H163" s="70">
        <v>117.32097974694108</v>
      </c>
      <c r="I163" s="70">
        <v>46.009316379729434</v>
      </c>
      <c r="J163" s="70">
        <v>0</v>
      </c>
      <c r="K163" s="70">
        <f>LARGE(M163:V163,1)+LARGE(M163:V163,2)+LARGE(M163:V163,3)+LARGE(M163:V163,4)+LARGE(M163:V163,5)+LARGE(M163:V163,6)</f>
        <v>0</v>
      </c>
      <c r="L163" s="5">
        <f>SUM(H163:K163)</f>
        <v>163.3302961266705</v>
      </c>
      <c r="M163" s="70">
        <f>VLOOKUP(C163,игроки1,7,0)</f>
        <v>0</v>
      </c>
      <c r="N163" s="70">
        <f>VLOOKUP(C163,игроки1,9,0)</f>
        <v>0</v>
      </c>
      <c r="O163" s="10">
        <f>VLOOKUP(C163,игроки1,11,0)</f>
        <v>0</v>
      </c>
      <c r="P163" s="10">
        <f>VLOOKUP(C163,Spisok!$A$1:$AL$809,13,0)</f>
        <v>0</v>
      </c>
      <c r="Q163" s="10">
        <f>VLOOKUP(C163,игроки1,15,0)</f>
        <v>0</v>
      </c>
      <c r="R163" s="10">
        <f>VLOOKUP(C163,игроки1,17,0)</f>
        <v>0</v>
      </c>
      <c r="S163" s="10">
        <f>VLOOKUP(C163,игроки1,19,0)</f>
        <v>0</v>
      </c>
      <c r="T163" s="10">
        <f>VLOOKUP(C163,игроки1,21,0)</f>
        <v>0</v>
      </c>
      <c r="U163" s="10">
        <f>VLOOKUP(C163,игроки1,23,0)</f>
        <v>0</v>
      </c>
      <c r="V163" s="71">
        <f>VLOOKUP(C163,игроки1,25,0)</f>
        <v>0</v>
      </c>
      <c r="W163" s="72">
        <f>COUNTIFS(M163:V163,"&gt;0")</f>
        <v>0</v>
      </c>
    </row>
    <row r="164" spans="1:23" ht="12.75" customHeight="1" x14ac:dyDescent="0.25">
      <c r="A164" s="13">
        <v>160</v>
      </c>
      <c r="B164" s="13"/>
      <c r="C164" s="94" t="s">
        <v>760</v>
      </c>
      <c r="D164" s="94" t="s">
        <v>787</v>
      </c>
      <c r="E164" s="92">
        <f>VLOOKUP(C164,Spisok!$A$1:$AA$8695,5,0)</f>
        <v>1601.1591546282848</v>
      </c>
      <c r="F164" s="8">
        <f>VLOOKUP(C164,Spisok!$A$1:$AA$8695,2,0)</f>
        <v>0</v>
      </c>
      <c r="G164" s="8" t="str">
        <f>VLOOKUP(C164,Spisok!$A$1:$AA$8695,4,0)</f>
        <v>LAT</v>
      </c>
      <c r="H164" s="10"/>
      <c r="I164" s="10">
        <v>82.10413491473048</v>
      </c>
      <c r="J164" s="10">
        <v>80.420842430809287</v>
      </c>
      <c r="K164" s="10">
        <f>LARGE(M164:V164,1)+LARGE(M164:V164,2)+LARGE(M164:V164,3)+LARGE(M164:V164,4)+LARGE(M164:V164,5)+LARGE(M164:V164,6)</f>
        <v>0</v>
      </c>
      <c r="L164" s="5">
        <f>SUM(H164:K164)</f>
        <v>162.52497734553975</v>
      </c>
      <c r="M164" s="10">
        <f>VLOOKUP(C164,игроки1,7,0)</f>
        <v>0</v>
      </c>
      <c r="N164" s="10">
        <f>VLOOKUP(C164,игроки1,9,0)</f>
        <v>0</v>
      </c>
      <c r="O164" s="10">
        <f>VLOOKUP(C164,игроки1,11,0)</f>
        <v>0</v>
      </c>
      <c r="P164" s="10">
        <f>VLOOKUP(C164,Spisok!$A$1:$AL$809,13,0)</f>
        <v>0</v>
      </c>
      <c r="Q164" s="10">
        <f>VLOOKUP(C164,игроки1,15,0)</f>
        <v>0</v>
      </c>
      <c r="R164" s="10">
        <f>VLOOKUP(C164,игроки1,17,0)</f>
        <v>0</v>
      </c>
      <c r="S164" s="10">
        <f>VLOOKUP(C164,игроки1,19,0)</f>
        <v>0</v>
      </c>
      <c r="T164" s="10">
        <f>VLOOKUP(C164,игроки1,21,0)</f>
        <v>0</v>
      </c>
      <c r="U164" s="10">
        <f>VLOOKUP(C164,игроки1,23,0)</f>
        <v>0</v>
      </c>
      <c r="V164" s="21">
        <f>VLOOKUP(C164,игроки1,25,0)</f>
        <v>0</v>
      </c>
      <c r="W164" s="16">
        <f>COUNTIFS(M164:V164,"&gt;0")</f>
        <v>0</v>
      </c>
    </row>
    <row r="165" spans="1:23" ht="12.75" customHeight="1" x14ac:dyDescent="0.25">
      <c r="A165" s="13">
        <v>161</v>
      </c>
      <c r="B165" s="13"/>
      <c r="C165" s="94" t="s">
        <v>506</v>
      </c>
      <c r="D165" s="94" t="s">
        <v>518</v>
      </c>
      <c r="E165" s="92">
        <f>VLOOKUP(C165,Spisok!$A$1:$AA$8695,5,0)</f>
        <v>1536.5458392092974</v>
      </c>
      <c r="F165" s="8">
        <f>VLOOKUP(C165,Spisok!$A$1:$AA$8695,2,0)</f>
        <v>0</v>
      </c>
      <c r="G165" s="8" t="str">
        <f>VLOOKUP(C165,Spisok!$A$1:$AA$8695,4,0)</f>
        <v>USA</v>
      </c>
      <c r="H165" s="10">
        <v>64.152617568766644</v>
      </c>
      <c r="I165" s="10">
        <v>51.348973607038118</v>
      </c>
      <c r="J165" s="10">
        <v>46.360917248255227</v>
      </c>
      <c r="K165" s="10">
        <f>LARGE(M165:V165,1)+LARGE(M165:V165,2)+LARGE(M165:V165,3)+LARGE(M165:V165,4)+LARGE(M165:V165,5)+LARGE(M165:V165,6)</f>
        <v>0</v>
      </c>
      <c r="L165" s="5">
        <f>SUM(H165:K165)</f>
        <v>161.86250842406</v>
      </c>
      <c r="M165" s="10">
        <f>VLOOKUP(C165,игроки1,7,0)</f>
        <v>0</v>
      </c>
      <c r="N165" s="10">
        <f>VLOOKUP(C165,игроки1,9,0)</f>
        <v>0</v>
      </c>
      <c r="O165" s="10">
        <f>VLOOKUP(C165,игроки1,11,0)</f>
        <v>0</v>
      </c>
      <c r="P165" s="10">
        <f>VLOOKUP(C165,Spisok!$A$1:$AL$809,13,0)</f>
        <v>0</v>
      </c>
      <c r="Q165" s="10">
        <f>VLOOKUP(C165,игроки1,15,0)</f>
        <v>0</v>
      </c>
      <c r="R165" s="10">
        <f>VLOOKUP(C165,игроки1,17,0)</f>
        <v>0</v>
      </c>
      <c r="S165" s="10">
        <f>VLOOKUP(C165,игроки1,19,0)</f>
        <v>0</v>
      </c>
      <c r="T165" s="10">
        <f>VLOOKUP(C165,игроки1,21,0)</f>
        <v>0</v>
      </c>
      <c r="U165" s="10">
        <f>VLOOKUP(C165,игроки1,23,0)</f>
        <v>0</v>
      </c>
      <c r="V165" s="21">
        <f>VLOOKUP(C165,игроки1,25,0)</f>
        <v>0</v>
      </c>
      <c r="W165" s="16">
        <f>COUNTIFS(M165:V165,"&gt;0")</f>
        <v>0</v>
      </c>
    </row>
    <row r="166" spans="1:23" ht="12.75" customHeight="1" x14ac:dyDescent="0.25">
      <c r="A166" s="13">
        <v>162</v>
      </c>
      <c r="B166" s="13">
        <v>249</v>
      </c>
      <c r="C166" s="94" t="s">
        <v>397</v>
      </c>
      <c r="D166" s="94" t="s">
        <v>438</v>
      </c>
      <c r="E166" s="92">
        <f>VLOOKUP(C166,Spisok!$A$1:$AA$8695,5,0)</f>
        <v>1790</v>
      </c>
      <c r="F166" s="8">
        <f>VLOOKUP(C166,Spisok!$A$1:$AA$8695,2,0)</f>
        <v>0</v>
      </c>
      <c r="G166" s="8" t="str">
        <f>VLOOKUP(C166,Spisok!$A$1:$AA$8695,4,0)</f>
        <v>LAT</v>
      </c>
      <c r="H166" s="10">
        <v>93.607881032215289</v>
      </c>
      <c r="I166" s="10">
        <v>34.287337070919683</v>
      </c>
      <c r="J166" s="10">
        <v>16.217761393627637</v>
      </c>
      <c r="K166" s="10">
        <f>LARGE(M166:V166,1)+LARGE(M166:V166,2)+LARGE(M166:V166,3)+LARGE(M166:V166,4)+LARGE(M166:V166,5)+LARGE(M166:V166,6)</f>
        <v>16.217761393627637</v>
      </c>
      <c r="L166" s="5">
        <f>SUM(H166:K166)</f>
        <v>160.33074089039022</v>
      </c>
      <c r="M166" s="10">
        <f>VLOOKUP(C166,игроки1,7,0)</f>
        <v>16.217761393627637</v>
      </c>
      <c r="N166" s="10">
        <f>VLOOKUP(C166,игроки1,9,0)</f>
        <v>0</v>
      </c>
      <c r="O166" s="10">
        <f>VLOOKUP(C166,игроки1,11,0)</f>
        <v>0</v>
      </c>
      <c r="P166" s="10">
        <f>VLOOKUP(C166,Spisok!$A$1:$AL$809,13,0)</f>
        <v>0</v>
      </c>
      <c r="Q166" s="10">
        <f>VLOOKUP(C166,игроки1,15,0)</f>
        <v>0</v>
      </c>
      <c r="R166" s="10">
        <f>VLOOKUP(C166,игроки1,17,0)</f>
        <v>0</v>
      </c>
      <c r="S166" s="10">
        <f>VLOOKUP(C166,игроки1,19,0)</f>
        <v>0</v>
      </c>
      <c r="T166" s="10">
        <f>VLOOKUP(C166,игроки1,21,0)</f>
        <v>0</v>
      </c>
      <c r="U166" s="10">
        <f>VLOOKUP(C166,игроки1,23,0)</f>
        <v>0</v>
      </c>
      <c r="V166" s="21">
        <f>VLOOKUP(C166,игроки1,25,0)</f>
        <v>0</v>
      </c>
      <c r="W166" s="16">
        <f>COUNTIFS(M166:V166,"&gt;0")</f>
        <v>1</v>
      </c>
    </row>
    <row r="167" spans="1:23" ht="12.75" customHeight="1" x14ac:dyDescent="0.25">
      <c r="A167" s="13">
        <v>163</v>
      </c>
      <c r="B167" s="13"/>
      <c r="C167" s="94" t="s">
        <v>969</v>
      </c>
      <c r="D167" s="94" t="s">
        <v>847</v>
      </c>
      <c r="E167" s="77">
        <f>VLOOKUP(C167,Spisok!$A$1:$AA$8695,5,0)</f>
        <v>1952.6655373185999</v>
      </c>
      <c r="F167" s="8">
        <f>VLOOKUP(C167,Spisok!$A$1:$AA$8695,2,0)</f>
        <v>0</v>
      </c>
      <c r="G167" s="8" t="str">
        <f>VLOOKUP(C167,Spisok!$A$1:$AA$8695,4,0)</f>
        <v>LAT</v>
      </c>
      <c r="H167" s="10">
        <v>159.9642532300943</v>
      </c>
      <c r="I167" s="10">
        <v>0</v>
      </c>
      <c r="J167" s="10">
        <v>0</v>
      </c>
      <c r="K167" s="10">
        <f>LARGE(M167:V167,1)+LARGE(M167:V167,2)+LARGE(M167:V167,3)+LARGE(M167:V167,4)+LARGE(M167:V167,5)+LARGE(M167:V167,6)</f>
        <v>0</v>
      </c>
      <c r="L167" s="5">
        <f>SUM(H167:K167)</f>
        <v>159.9642532300943</v>
      </c>
      <c r="M167" s="10">
        <f>VLOOKUP(C167,игроки1,7,0)</f>
        <v>0</v>
      </c>
      <c r="N167" s="10">
        <f>VLOOKUP(C167,игроки1,9,0)</f>
        <v>0</v>
      </c>
      <c r="O167" s="10">
        <f>VLOOKUP(C167,игроки1,11,0)</f>
        <v>0</v>
      </c>
      <c r="P167" s="10">
        <f>VLOOKUP(C167,Spisok!$A$1:$AL$809,13,0)</f>
        <v>0</v>
      </c>
      <c r="Q167" s="10">
        <f>VLOOKUP(C167,игроки1,15,0)</f>
        <v>0</v>
      </c>
      <c r="R167" s="10">
        <f>VLOOKUP(C167,игроки1,17,0)</f>
        <v>0</v>
      </c>
      <c r="S167" s="10">
        <f>VLOOKUP(C167,игроки1,19,0)</f>
        <v>0</v>
      </c>
      <c r="T167" s="10">
        <f>VLOOKUP(C167,игроки1,21,0)</f>
        <v>0</v>
      </c>
      <c r="U167" s="10">
        <f>VLOOKUP(C167,игроки1,23,0)</f>
        <v>0</v>
      </c>
      <c r="V167" s="21">
        <f>VLOOKUP(C167,игроки1,25,0)</f>
        <v>0</v>
      </c>
      <c r="W167" s="16">
        <f>COUNTIFS(M167:V167,"&gt;0")</f>
        <v>0</v>
      </c>
    </row>
    <row r="168" spans="1:23" ht="12.75" customHeight="1" x14ac:dyDescent="0.25">
      <c r="A168" s="13">
        <v>164</v>
      </c>
      <c r="B168" s="13">
        <v>94</v>
      </c>
      <c r="C168" s="94" t="s">
        <v>738</v>
      </c>
      <c r="D168" s="94" t="s">
        <v>863</v>
      </c>
      <c r="E168" s="92">
        <f>VLOOKUP(C168,Spisok!$A$1:$AA$8695,5,0)</f>
        <v>1532</v>
      </c>
      <c r="F168" s="8">
        <f>VLOOKUP(C168,Spisok!$A$1:$AA$8695,2,0)</f>
        <v>0</v>
      </c>
      <c r="G168" s="8" t="str">
        <f>VLOOKUP(C168,Spisok!$A$1:$AA$8695,4,0)</f>
        <v>LAT</v>
      </c>
      <c r="H168" s="10">
        <v>21.868338130421911</v>
      </c>
      <c r="I168" s="10">
        <v>18.76251690856348</v>
      </c>
      <c r="J168" s="10">
        <v>32.22807650781165</v>
      </c>
      <c r="K168" s="10">
        <f>LARGE(M168:V168,1)+LARGE(M168:V168,2)+LARGE(M168:V168,3)+LARGE(M168:V168,4)+LARGE(M168:V168,5)+LARGE(M168:V168,6)</f>
        <v>86.967957640718723</v>
      </c>
      <c r="L168" s="5">
        <f>SUM(H168:K168)</f>
        <v>159.82688918751575</v>
      </c>
      <c r="M168" s="10">
        <f>VLOOKUP(C168,игроки1,7,0)</f>
        <v>0</v>
      </c>
      <c r="N168" s="10">
        <f>VLOOKUP(C168,игроки1,9,0)</f>
        <v>14.572234963261611</v>
      </c>
      <c r="O168" s="10">
        <f>VLOOKUP(C168,игроки1,11,0)</f>
        <v>13.215586877504474</v>
      </c>
      <c r="P168" s="10">
        <f>VLOOKUP(C168,Spisok!$A$1:$AL$809,13,0)</f>
        <v>6.5086804241059459</v>
      </c>
      <c r="Q168" s="10">
        <f>VLOOKUP(C168,игроки1,15,0)</f>
        <v>0</v>
      </c>
      <c r="R168" s="10">
        <f>VLOOKUP(C168,игроки1,17,0)</f>
        <v>15.28367718446602</v>
      </c>
      <c r="S168" s="10">
        <f>VLOOKUP(C168,игроки1,19,0)</f>
        <v>22.978524743230626</v>
      </c>
      <c r="T168" s="10">
        <f>VLOOKUP(C168,игроки1,21,0)</f>
        <v>4.7509004169925131</v>
      </c>
      <c r="U168" s="10">
        <f>VLOOKUP(C168,игроки1,23,0)</f>
        <v>14.409253448150038</v>
      </c>
      <c r="V168" s="21">
        <f>VLOOKUP(C168,игроки1,25,0)</f>
        <v>0</v>
      </c>
      <c r="W168" s="16">
        <f>COUNTIFS(M168:V168,"&gt;0")</f>
        <v>7</v>
      </c>
    </row>
    <row r="169" spans="1:23" ht="12.75" customHeight="1" x14ac:dyDescent="0.25">
      <c r="A169" s="13">
        <v>165</v>
      </c>
      <c r="B169" s="13">
        <v>196</v>
      </c>
      <c r="C169" s="94" t="s">
        <v>215</v>
      </c>
      <c r="D169" s="94" t="s">
        <v>364</v>
      </c>
      <c r="E169" s="92">
        <f>VLOOKUP(C169,Spisok!$A$1:$AA$8695,5,0)</f>
        <v>1629.9116380905782</v>
      </c>
      <c r="F169" s="8">
        <f>VLOOKUP(C169,Spisok!$A$1:$AA$8695,2,0)</f>
        <v>0</v>
      </c>
      <c r="G169" s="8" t="str">
        <f>VLOOKUP(C169,Spisok!$A$1:$AA$8695,4,0)</f>
        <v>LAT</v>
      </c>
      <c r="H169" s="10">
        <v>24.101791695413631</v>
      </c>
      <c r="I169" s="10">
        <v>63.706141893296774</v>
      </c>
      <c r="J169" s="10">
        <v>36.97441065202166</v>
      </c>
      <c r="K169" s="10">
        <f>LARGE(M169:V169,1)+LARGE(M169:V169,2)+LARGE(M169:V169,3)+LARGE(M169:V169,4)+LARGE(M169:V169,5)+LARGE(M169:V169,6)</f>
        <v>33.900284284466494</v>
      </c>
      <c r="L169" s="5">
        <f>SUM(H169:K169)</f>
        <v>158.68262852519854</v>
      </c>
      <c r="M169" s="10">
        <f>VLOOKUP(C169,игроки1,7,0)</f>
        <v>21.226472374013358</v>
      </c>
      <c r="N169" s="10">
        <f>VLOOKUP(C169,игроки1,9,0)</f>
        <v>0</v>
      </c>
      <c r="O169" s="10">
        <f>VLOOKUP(C169,игроки1,11,0)</f>
        <v>0</v>
      </c>
      <c r="P169" s="10">
        <f>VLOOKUP(C169,Spisok!$A$1:$AL$809,13,0)</f>
        <v>0</v>
      </c>
      <c r="Q169" s="10">
        <f>VLOOKUP(C169,игроки1,15,0)</f>
        <v>0</v>
      </c>
      <c r="R169" s="10">
        <f>VLOOKUP(C169,игроки1,17,0)</f>
        <v>0</v>
      </c>
      <c r="S169" s="10">
        <f>VLOOKUP(C169,игроки1,19,0)</f>
        <v>0</v>
      </c>
      <c r="T169" s="10">
        <f>VLOOKUP(C169,игроки1,21,0)</f>
        <v>12.673811910453132</v>
      </c>
      <c r="U169" s="10">
        <f>VLOOKUP(C169,игроки1,23,0)</f>
        <v>0</v>
      </c>
      <c r="V169" s="21">
        <f>VLOOKUP(C169,игроки1,25,0)</f>
        <v>0</v>
      </c>
      <c r="W169" s="16">
        <f>COUNTIFS(M169:V169,"&gt;0")</f>
        <v>2</v>
      </c>
    </row>
    <row r="170" spans="1:23" ht="12.75" customHeight="1" x14ac:dyDescent="0.25">
      <c r="A170" s="13">
        <v>166</v>
      </c>
      <c r="B170" s="13">
        <v>170</v>
      </c>
      <c r="C170" s="94" t="s">
        <v>470</v>
      </c>
      <c r="D170" s="94" t="s">
        <v>522</v>
      </c>
      <c r="E170" s="92">
        <f>VLOOKUP(C170,Spisok!$A$1:$AA$8695,5,0)</f>
        <v>1792</v>
      </c>
      <c r="F170" s="8">
        <f>VLOOKUP(C170,Spisok!$A$1:$AA$8695,2,0)</f>
        <v>0</v>
      </c>
      <c r="G170" s="8" t="str">
        <f>VLOOKUP(C170,Spisok!$A$1:$AA$8695,4,0)</f>
        <v>LAT</v>
      </c>
      <c r="H170" s="10">
        <v>20.769802665121805</v>
      </c>
      <c r="I170" s="10">
        <v>54.806854647508352</v>
      </c>
      <c r="J170" s="10">
        <v>40.840305357490301</v>
      </c>
      <c r="K170" s="10">
        <f>LARGE(M170:V170,1)+LARGE(M170:V170,2)+LARGE(M170:V170,3)+LARGE(M170:V170,4)+LARGE(M170:V170,5)+LARGE(M170:V170,6)</f>
        <v>40.840305357490301</v>
      </c>
      <c r="L170" s="5">
        <f>SUM(H170:K170)</f>
        <v>157.25726802761076</v>
      </c>
      <c r="M170" s="10">
        <f>VLOOKUP(C170,игроки1,7,0)</f>
        <v>40.840305357490301</v>
      </c>
      <c r="N170" s="10">
        <f>VLOOKUP(C170,игроки1,9,0)</f>
        <v>0</v>
      </c>
      <c r="O170" s="10">
        <f>VLOOKUP(C170,игроки1,11,0)</f>
        <v>0</v>
      </c>
      <c r="P170" s="10">
        <f>VLOOKUP(C170,Spisok!$A$1:$AL$809,13,0)</f>
        <v>0</v>
      </c>
      <c r="Q170" s="10">
        <f>VLOOKUP(C170,игроки1,15,0)</f>
        <v>0</v>
      </c>
      <c r="R170" s="10">
        <f>VLOOKUP(C170,игроки1,17,0)</f>
        <v>0</v>
      </c>
      <c r="S170" s="10">
        <f>VLOOKUP(C170,игроки1,19,0)</f>
        <v>0</v>
      </c>
      <c r="T170" s="10">
        <f>VLOOKUP(C170,игроки1,21,0)</f>
        <v>0</v>
      </c>
      <c r="U170" s="10">
        <f>VLOOKUP(C170,игроки1,23,0)</f>
        <v>0</v>
      </c>
      <c r="V170" s="21">
        <f>VLOOKUP(C170,игроки1,25,0)</f>
        <v>0</v>
      </c>
      <c r="W170" s="16">
        <f>COUNTIFS(M170:V170,"&gt;0")</f>
        <v>1</v>
      </c>
    </row>
    <row r="171" spans="1:23" ht="12.75" customHeight="1" x14ac:dyDescent="0.25">
      <c r="A171" s="13">
        <v>167</v>
      </c>
      <c r="B171" s="13">
        <v>240</v>
      </c>
      <c r="C171" s="94" t="s">
        <v>104</v>
      </c>
      <c r="D171" s="94" t="s">
        <v>536</v>
      </c>
      <c r="E171" s="92">
        <f>VLOOKUP(C171,Spisok!$A$1:$AA$8695,5,0)</f>
        <v>1787</v>
      </c>
      <c r="F171" s="8">
        <f>VLOOKUP(C171,Spisok!$A$1:$AA$8695,2,0)</f>
        <v>0</v>
      </c>
      <c r="G171" s="8" t="str">
        <f>VLOOKUP(C171,Spisok!$A$1:$AA$8695,4,0)</f>
        <v>RUS</v>
      </c>
      <c r="H171" s="10">
        <v>74.67368863071701</v>
      </c>
      <c r="I171" s="10">
        <v>62.384844411087926</v>
      </c>
      <c r="J171" s="10">
        <v>0</v>
      </c>
      <c r="K171" s="10">
        <f>LARGE(M171:V171,1)+LARGE(M171:V171,2)+LARGE(M171:V171,3)+LARGE(M171:V171,4)+LARGE(M171:V171,5)+LARGE(M171:V171,6)</f>
        <v>19.571735078899248</v>
      </c>
      <c r="L171" s="5">
        <f>SUM(H171:K171)</f>
        <v>156.63026812070419</v>
      </c>
      <c r="M171" s="10">
        <f>VLOOKUP(C171,игроки1,7,0)</f>
        <v>0</v>
      </c>
      <c r="N171" s="10">
        <f>VLOOKUP(C171,игроки1,9,0)</f>
        <v>0</v>
      </c>
      <c r="O171" s="10">
        <f>VLOOKUP(C171,игроки1,11,0)</f>
        <v>0</v>
      </c>
      <c r="P171" s="10">
        <f>VLOOKUP(C171,Spisok!$A$1:$AL$809,13,0)</f>
        <v>19.571735078899248</v>
      </c>
      <c r="Q171" s="10">
        <f>VLOOKUP(C171,игроки1,15,0)</f>
        <v>0</v>
      </c>
      <c r="R171" s="10">
        <f>VLOOKUP(C171,игроки1,17,0)</f>
        <v>0</v>
      </c>
      <c r="S171" s="10">
        <f>VLOOKUP(C171,игроки1,19,0)</f>
        <v>0</v>
      </c>
      <c r="T171" s="10">
        <f>VLOOKUP(C171,игроки1,21,0)</f>
        <v>0</v>
      </c>
      <c r="U171" s="10">
        <f>VLOOKUP(C171,игроки1,23,0)</f>
        <v>0</v>
      </c>
      <c r="V171" s="21">
        <f>VLOOKUP(C171,игроки1,25,0)</f>
        <v>0</v>
      </c>
      <c r="W171" s="16">
        <f>COUNTIFS(M171:V171,"&gt;0")</f>
        <v>1</v>
      </c>
    </row>
    <row r="172" spans="1:23" ht="12.75" customHeight="1" x14ac:dyDescent="0.25">
      <c r="A172" s="13">
        <v>168</v>
      </c>
      <c r="B172" s="13">
        <v>321</v>
      </c>
      <c r="C172" s="94" t="s">
        <v>406</v>
      </c>
      <c r="D172" s="94" t="s">
        <v>440</v>
      </c>
      <c r="E172" s="92">
        <f>VLOOKUP(C172,Spisok!$A$1:$AA$8695,5,0)</f>
        <v>1593.7237313491228</v>
      </c>
      <c r="F172" s="8">
        <f>VLOOKUP(C172,Spisok!$A$1:$AA$8695,2,0)</f>
        <v>0</v>
      </c>
      <c r="G172" s="8" t="str">
        <f>VLOOKUP(C172,Spisok!$A$1:$AA$8695,4,0)</f>
        <v>LAT</v>
      </c>
      <c r="H172" s="10">
        <v>79.667965194132336</v>
      </c>
      <c r="I172" s="10">
        <v>19.682153124468691</v>
      </c>
      <c r="J172" s="10">
        <v>56.886432275343317</v>
      </c>
      <c r="K172" s="10">
        <f>LARGE(M172:V172,1)+LARGE(M172:V172,2)+LARGE(M172:V172,3)+LARGE(M172:V172,4)+LARGE(M172:V172,5)+LARGE(M172:V172,6)</f>
        <v>0</v>
      </c>
      <c r="L172" s="5">
        <f>SUM(H172:K172)</f>
        <v>156.23655059394434</v>
      </c>
      <c r="M172" s="10">
        <f>VLOOKUP(C172,игроки1,7,0)</f>
        <v>0</v>
      </c>
      <c r="N172" s="10">
        <f>VLOOKUP(C172,игроки1,9,0)</f>
        <v>0</v>
      </c>
      <c r="O172" s="10">
        <f>VLOOKUP(C172,игроки1,11,0)</f>
        <v>0</v>
      </c>
      <c r="P172" s="10">
        <f>VLOOKUP(C172,Spisok!$A$1:$AL$809,13,0)</f>
        <v>0</v>
      </c>
      <c r="Q172" s="10">
        <f>VLOOKUP(C172,игроки1,15,0)</f>
        <v>0</v>
      </c>
      <c r="R172" s="10">
        <f>VLOOKUP(C172,игроки1,17,0)</f>
        <v>0</v>
      </c>
      <c r="S172" s="10">
        <f>VLOOKUP(C172,игроки1,19,0)</f>
        <v>0</v>
      </c>
      <c r="T172" s="10">
        <f>VLOOKUP(C172,игроки1,21,0)</f>
        <v>0</v>
      </c>
      <c r="U172" s="10">
        <f>VLOOKUP(C172,игроки1,23,0)</f>
        <v>0</v>
      </c>
      <c r="V172" s="21">
        <f>VLOOKUP(C172,игроки1,25,0)</f>
        <v>0</v>
      </c>
      <c r="W172" s="16">
        <f>COUNTIFS(M172:V172,"&gt;0")</f>
        <v>0</v>
      </c>
    </row>
    <row r="173" spans="1:23" ht="12.75" customHeight="1" x14ac:dyDescent="0.25">
      <c r="A173" s="13">
        <v>169</v>
      </c>
      <c r="B173" s="13">
        <v>219</v>
      </c>
      <c r="C173" s="94" t="s">
        <v>558</v>
      </c>
      <c r="D173" s="94" t="s">
        <v>559</v>
      </c>
      <c r="E173" s="92">
        <f>VLOOKUP(C173,Spisok!$A$1:$AA$8695,5,0)</f>
        <v>1588</v>
      </c>
      <c r="F173" s="8">
        <f>VLOOKUP(C173,Spisok!$A$1:$AA$8695,2,0)</f>
        <v>0</v>
      </c>
      <c r="G173" s="8" t="str">
        <f>VLOOKUP(C173,Spisok!$A$1:$AA$8695,4,0)</f>
        <v>BLR</v>
      </c>
      <c r="H173" s="10">
        <v>60.331460730364881</v>
      </c>
      <c r="I173" s="10">
        <v>0</v>
      </c>
      <c r="J173" s="10">
        <v>70.31197489438226</v>
      </c>
      <c r="K173" s="10">
        <f>LARGE(M173:V173,1)+LARGE(M173:V173,2)+LARGE(M173:V173,3)+LARGE(M173:V173,4)+LARGE(M173:V173,5)+LARGE(M173:V173,6)</f>
        <v>24.472320659616827</v>
      </c>
      <c r="L173" s="5">
        <f>SUM(H173:K173)</f>
        <v>155.11575628436398</v>
      </c>
      <c r="M173" s="10">
        <f>VLOOKUP(C173,игроки1,7,0)</f>
        <v>24.472320659616827</v>
      </c>
      <c r="N173" s="10">
        <f>VLOOKUP(C173,игроки1,9,0)</f>
        <v>0</v>
      </c>
      <c r="O173" s="10">
        <f>VLOOKUP(C173,игроки1,11,0)</f>
        <v>0</v>
      </c>
      <c r="P173" s="10">
        <f>VLOOKUP(C173,Spisok!$A$1:$AL$809,13,0)</f>
        <v>0</v>
      </c>
      <c r="Q173" s="10">
        <f>VLOOKUP(C173,игроки1,15,0)</f>
        <v>0</v>
      </c>
      <c r="R173" s="10">
        <f>VLOOKUP(C173,игроки1,17,0)</f>
        <v>0</v>
      </c>
      <c r="S173" s="10">
        <f>VLOOKUP(C173,игроки1,19,0)</f>
        <v>0</v>
      </c>
      <c r="T173" s="10">
        <f>VLOOKUP(C173,игроки1,21,0)</f>
        <v>0</v>
      </c>
      <c r="U173" s="10">
        <f>VLOOKUP(C173,игроки1,23,0)</f>
        <v>0</v>
      </c>
      <c r="V173" s="21">
        <f>VLOOKUP(C173,игроки1,25,0)</f>
        <v>0</v>
      </c>
      <c r="W173" s="16">
        <f>COUNTIFS(M173:V173,"&gt;0")</f>
        <v>1</v>
      </c>
    </row>
    <row r="174" spans="1:23" ht="12.75" customHeight="1" x14ac:dyDescent="0.25">
      <c r="A174" s="13">
        <v>170</v>
      </c>
      <c r="B174" s="13">
        <v>211</v>
      </c>
      <c r="C174" s="68" t="s">
        <v>659</v>
      </c>
      <c r="D174" s="68" t="s">
        <v>692</v>
      </c>
      <c r="E174" s="85">
        <f>VLOOKUP(C174,Spisok!$A$1:$AA$8695,5,0)</f>
        <v>1560</v>
      </c>
      <c r="F174" s="69">
        <f>VLOOKUP(C174,Spisok!$A$1:$AA$8695,2,0)</f>
        <v>0</v>
      </c>
      <c r="G174" s="69" t="str">
        <f>VLOOKUP(C174,Spisok!$A$1:$AA$8695,4,0)</f>
        <v>LAT</v>
      </c>
      <c r="H174" s="70">
        <v>33.367586070842464</v>
      </c>
      <c r="I174" s="70">
        <v>23.416553861499001</v>
      </c>
      <c r="J174" s="70">
        <v>65.317622009122019</v>
      </c>
      <c r="K174" s="70">
        <f>LARGE(M174:V174,1)+LARGE(M174:V174,2)+LARGE(M174:V174,3)+LARGE(M174:V174,4)+LARGE(M174:V174,5)+LARGE(M174:V174,6)</f>
        <v>28.253654092347805</v>
      </c>
      <c r="L174" s="5">
        <f>SUM(H174:K174)</f>
        <v>150.35541603381128</v>
      </c>
      <c r="M174" s="70">
        <f>VLOOKUP(C174,игроки1,7,0)</f>
        <v>28.253654092347805</v>
      </c>
      <c r="N174" s="70">
        <f>VLOOKUP(C174,игроки1,9,0)</f>
        <v>0</v>
      </c>
      <c r="O174" s="10">
        <f>VLOOKUP(C174,игроки1,11,0)</f>
        <v>0</v>
      </c>
      <c r="P174" s="10">
        <f>VLOOKUP(C174,Spisok!$A$1:$AL$809,13,0)</f>
        <v>0</v>
      </c>
      <c r="Q174" s="10">
        <f>VLOOKUP(C174,игроки1,15,0)</f>
        <v>0</v>
      </c>
      <c r="R174" s="10">
        <f>VLOOKUP(C174,игроки1,17,0)</f>
        <v>0</v>
      </c>
      <c r="S174" s="10">
        <f>VLOOKUP(C174,игроки1,19,0)</f>
        <v>0</v>
      </c>
      <c r="T174" s="10">
        <f>VLOOKUP(C174,игроки1,21,0)</f>
        <v>0</v>
      </c>
      <c r="U174" s="10">
        <f>VLOOKUP(C174,игроки1,23,0)</f>
        <v>0</v>
      </c>
      <c r="V174" s="71">
        <f>VLOOKUP(C174,игроки1,25,0)</f>
        <v>0</v>
      </c>
      <c r="W174" s="72">
        <f>COUNTIFS(M174:V174,"&gt;0")</f>
        <v>1</v>
      </c>
    </row>
    <row r="175" spans="1:23" ht="12.75" customHeight="1" x14ac:dyDescent="0.25">
      <c r="A175" s="13">
        <v>171</v>
      </c>
      <c r="B175" s="13"/>
      <c r="C175" s="94" t="s">
        <v>937</v>
      </c>
      <c r="D175" s="94" t="s">
        <v>441</v>
      </c>
      <c r="E175" s="92">
        <f>VLOOKUP(C175,Spisok!$A$1:$AA$8695,5,0)</f>
        <v>1859.0403581742682</v>
      </c>
      <c r="F175" s="8">
        <f>VLOOKUP(C175,Spisok!$A$1:$AA$8695,2,0)</f>
        <v>0</v>
      </c>
      <c r="G175" s="8" t="str">
        <f>VLOOKUP(C175,Spisok!$A$1:$AA$8695,4,0)</f>
        <v>LAT</v>
      </c>
      <c r="H175" s="10">
        <v>43.640476646401773</v>
      </c>
      <c r="I175" s="10">
        <v>57.609048528055887</v>
      </c>
      <c r="J175" s="10">
        <v>48.347645985530015</v>
      </c>
      <c r="K175" s="10">
        <f>LARGE(M175:V175,1)+LARGE(M175:V175,2)+LARGE(M175:V175,3)+LARGE(M175:V175,4)+LARGE(M175:V175,5)+LARGE(M175:V175,6)</f>
        <v>0</v>
      </c>
      <c r="L175" s="5">
        <f>SUM(H175:K175)</f>
        <v>149.59717115998768</v>
      </c>
      <c r="M175" s="10">
        <f>VLOOKUP(C175,игроки1,7,0)</f>
        <v>0</v>
      </c>
      <c r="N175" s="10">
        <f>VLOOKUP(C175,игроки1,9,0)</f>
        <v>0</v>
      </c>
      <c r="O175" s="10">
        <f>VLOOKUP(C175,игроки1,11,0)</f>
        <v>0</v>
      </c>
      <c r="P175" s="10">
        <f>VLOOKUP(C175,Spisok!$A$1:$AL$809,13,0)</f>
        <v>0</v>
      </c>
      <c r="Q175" s="10">
        <f>VLOOKUP(C175,игроки1,15,0)</f>
        <v>0</v>
      </c>
      <c r="R175" s="10">
        <f>VLOOKUP(C175,игроки1,17,0)</f>
        <v>0</v>
      </c>
      <c r="S175" s="10">
        <f>VLOOKUP(C175,игроки1,19,0)</f>
        <v>0</v>
      </c>
      <c r="T175" s="10">
        <f>VLOOKUP(C175,игроки1,21,0)</f>
        <v>0</v>
      </c>
      <c r="U175" s="10">
        <f>VLOOKUP(C175,игроки1,23,0)</f>
        <v>0</v>
      </c>
      <c r="V175" s="21">
        <f>VLOOKUP(C175,игроки1,25,0)</f>
        <v>0</v>
      </c>
      <c r="W175" s="16">
        <f>COUNTIFS(M175:V175,"&gt;0")</f>
        <v>0</v>
      </c>
    </row>
    <row r="176" spans="1:23" ht="12.75" customHeight="1" x14ac:dyDescent="0.25">
      <c r="A176" s="13">
        <v>172</v>
      </c>
      <c r="B176" s="13"/>
      <c r="C176" s="94" t="s">
        <v>446</v>
      </c>
      <c r="D176" s="94" t="s">
        <v>462</v>
      </c>
      <c r="E176" s="92">
        <f>VLOOKUP(C176,Spisok!$A$1:$AA$8695,5,0)</f>
        <v>1757.0428241747568</v>
      </c>
      <c r="F176" s="8">
        <f>VLOOKUP(C176,Spisok!$A$1:$AA$8695,2,0)</f>
        <v>0</v>
      </c>
      <c r="G176" s="8" t="str">
        <f>VLOOKUP(C176,Spisok!$A$1:$AA$8695,4,0)</f>
        <v>LAT</v>
      </c>
      <c r="H176" s="10">
        <v>93.555492909443927</v>
      </c>
      <c r="I176" s="10">
        <v>22.476805272608349</v>
      </c>
      <c r="J176" s="10">
        <v>33.125297598802803</v>
      </c>
      <c r="K176" s="10">
        <f>LARGE(M176:V176,1)+LARGE(M176:V176,2)+LARGE(M176:V176,3)+LARGE(M176:V176,4)+LARGE(M176:V176,5)+LARGE(M176:V176,6)</f>
        <v>0</v>
      </c>
      <c r="L176" s="5">
        <f>SUM(H176:K176)</f>
        <v>149.15759578085508</v>
      </c>
      <c r="M176" s="10">
        <f>VLOOKUP(C176,игроки1,7,0)</f>
        <v>0</v>
      </c>
      <c r="N176" s="10">
        <f>VLOOKUP(C176,игроки1,9,0)</f>
        <v>0</v>
      </c>
      <c r="O176" s="10">
        <f>VLOOKUP(C176,игроки1,11,0)</f>
        <v>0</v>
      </c>
      <c r="P176" s="10">
        <f>VLOOKUP(C176,Spisok!$A$1:$AL$809,13,0)</f>
        <v>0</v>
      </c>
      <c r="Q176" s="10">
        <f>VLOOKUP(C176,игроки1,15,0)</f>
        <v>0</v>
      </c>
      <c r="R176" s="10">
        <f>VLOOKUP(C176,игроки1,17,0)</f>
        <v>0</v>
      </c>
      <c r="S176" s="10">
        <f>VLOOKUP(C176,игроки1,19,0)</f>
        <v>0</v>
      </c>
      <c r="T176" s="10">
        <f>VLOOKUP(C176,игроки1,21,0)</f>
        <v>0</v>
      </c>
      <c r="U176" s="10">
        <f>VLOOKUP(C176,игроки1,23,0)</f>
        <v>0</v>
      </c>
      <c r="V176" s="21">
        <f>VLOOKUP(C176,игроки1,25,0)</f>
        <v>0</v>
      </c>
      <c r="W176" s="16">
        <f>COUNTIFS(M176:V176,"&gt;0")</f>
        <v>0</v>
      </c>
    </row>
    <row r="177" spans="1:23" ht="12.75" customHeight="1" x14ac:dyDescent="0.25">
      <c r="A177" s="13">
        <v>173</v>
      </c>
      <c r="B177" s="13"/>
      <c r="C177" s="94" t="s">
        <v>620</v>
      </c>
      <c r="D177" s="94" t="s">
        <v>631</v>
      </c>
      <c r="E177" s="92">
        <f>VLOOKUP(C177,Spisok!$A$1:$AA$8695,5,0)</f>
        <v>1356.9194467348941</v>
      </c>
      <c r="F177" s="8">
        <f>VLOOKUP(C177,Spisok!$A$1:$AA$8695,2,0)</f>
        <v>0</v>
      </c>
      <c r="G177" s="8" t="str">
        <f>VLOOKUP(C177,Spisok!$A$1:$AA$8695,4,0)</f>
        <v>USA</v>
      </c>
      <c r="H177" s="10">
        <v>23.1203007518797</v>
      </c>
      <c r="I177" s="10">
        <v>47.766798418972336</v>
      </c>
      <c r="J177" s="10">
        <v>76.861673045379973</v>
      </c>
      <c r="K177" s="10">
        <f>LARGE(M177:V177,1)+LARGE(M177:V177,2)+LARGE(M177:V177,3)+LARGE(M177:V177,4)+LARGE(M177:V177,5)+LARGE(M177:V177,6)</f>
        <v>0</v>
      </c>
      <c r="L177" s="5">
        <f>SUM(H177:K177)</f>
        <v>147.748772216232</v>
      </c>
      <c r="M177" s="10">
        <f>VLOOKUP(C177,игроки1,7,0)</f>
        <v>0</v>
      </c>
      <c r="N177" s="10">
        <f>VLOOKUP(C177,игроки1,9,0)</f>
        <v>0</v>
      </c>
      <c r="O177" s="10">
        <f>VLOOKUP(C177,игроки1,11,0)</f>
        <v>0</v>
      </c>
      <c r="P177" s="10">
        <f>VLOOKUP(C177,Spisok!$A$1:$AL$809,13,0)</f>
        <v>0</v>
      </c>
      <c r="Q177" s="10">
        <f>VLOOKUP(C177,игроки1,15,0)</f>
        <v>0</v>
      </c>
      <c r="R177" s="10">
        <f>VLOOKUP(C177,игроки1,17,0)</f>
        <v>0</v>
      </c>
      <c r="S177" s="10">
        <f>VLOOKUP(C177,игроки1,19,0)</f>
        <v>0</v>
      </c>
      <c r="T177" s="10">
        <f>VLOOKUP(C177,игроки1,21,0)</f>
        <v>0</v>
      </c>
      <c r="U177" s="10">
        <f>VLOOKUP(C177,игроки1,23,0)</f>
        <v>0</v>
      </c>
      <c r="V177" s="21">
        <f>VLOOKUP(C177,игроки1,25,0)</f>
        <v>0</v>
      </c>
      <c r="W177" s="16">
        <f>COUNTIFS(M177:V177,"&gt;0")</f>
        <v>0</v>
      </c>
    </row>
    <row r="178" spans="1:23" ht="12.75" customHeight="1" x14ac:dyDescent="0.25">
      <c r="A178" s="13">
        <v>174</v>
      </c>
      <c r="B178" s="13">
        <v>85</v>
      </c>
      <c r="C178" s="94" t="s">
        <v>452</v>
      </c>
      <c r="D178" s="94" t="s">
        <v>464</v>
      </c>
      <c r="E178" s="92">
        <f>VLOOKUP(C178,Spisok!$A$1:$AA$8695,5,0)</f>
        <v>1613</v>
      </c>
      <c r="F178" s="8">
        <f>VLOOKUP(C178,Spisok!$A$1:$AA$8695,2,0)</f>
        <v>0</v>
      </c>
      <c r="G178" s="8" t="str">
        <f>VLOOKUP(C178,Spisok!$A$1:$AA$8695,4,0)</f>
        <v>EST</v>
      </c>
      <c r="H178" s="10">
        <v>13.215586877504474</v>
      </c>
      <c r="I178" s="10">
        <v>22.187371452077333</v>
      </c>
      <c r="J178" s="10">
        <v>9.4396750421444402</v>
      </c>
      <c r="K178" s="10">
        <f>LARGE(M178:V178,1)+LARGE(M178:V178,2)+LARGE(M178:V178,3)+LARGE(M178:V178,4)+LARGE(M178:V178,5)+LARGE(M178:V178,6)</f>
        <v>102.35540930997375</v>
      </c>
      <c r="L178" s="5">
        <f>SUM(H178:K178)</f>
        <v>147.1980426817</v>
      </c>
      <c r="M178" s="10">
        <f>VLOOKUP(C178,игроки1,7,0)</f>
        <v>0</v>
      </c>
      <c r="N178" s="10">
        <f>VLOOKUP(C178,игроки1,9,0)</f>
        <v>40.591962912220815</v>
      </c>
      <c r="O178" s="10">
        <f>VLOOKUP(C178,игроки1,11,0)</f>
        <v>20.2358997223517</v>
      </c>
      <c r="P178" s="10">
        <f>VLOOKUP(C178,Spisok!$A$1:$AL$809,13,0)</f>
        <v>0</v>
      </c>
      <c r="Q178" s="10">
        <f>VLOOKUP(C178,игроки1,15,0)</f>
        <v>0</v>
      </c>
      <c r="R178" s="10">
        <f>VLOOKUP(C178,игроки1,17,0)</f>
        <v>0</v>
      </c>
      <c r="S178" s="10">
        <f>VLOOKUP(C178,игроки1,19,0)</f>
        <v>0</v>
      </c>
      <c r="T178" s="10">
        <f>VLOOKUP(C178,игроки1,21,0)</f>
        <v>0</v>
      </c>
      <c r="U178" s="10">
        <f>VLOOKUP(C178,игроки1,23,0)</f>
        <v>41.52754667540124</v>
      </c>
      <c r="V178" s="21">
        <f>VLOOKUP(C178,игроки1,25,0)</f>
        <v>0</v>
      </c>
      <c r="W178" s="16">
        <f>COUNTIFS(M178:V178,"&gt;0")</f>
        <v>3</v>
      </c>
    </row>
    <row r="179" spans="1:23" ht="12.75" customHeight="1" x14ac:dyDescent="0.25">
      <c r="A179" s="13">
        <v>175</v>
      </c>
      <c r="B179" s="13">
        <v>61</v>
      </c>
      <c r="C179" s="94" t="s">
        <v>1070</v>
      </c>
      <c r="D179" s="94" t="s">
        <v>1148</v>
      </c>
      <c r="E179" s="92">
        <f>VLOOKUP(C179,Spisok!$A$1:$AA$8695,5,0)</f>
        <v>1537.4659639525707</v>
      </c>
      <c r="F179" s="8">
        <f>VLOOKUP(C179,Spisok!$A$1:$AA$8695,2,0)</f>
        <v>0</v>
      </c>
      <c r="G179" s="8" t="str">
        <f>VLOOKUP(C179,Spisok!$A$1:$AA$8695,4,0)</f>
        <v>RUS</v>
      </c>
      <c r="H179" s="10"/>
      <c r="I179" s="10"/>
      <c r="J179" s="10">
        <v>11.294789953795462</v>
      </c>
      <c r="K179" s="10">
        <f>LARGE(M179:V179,1)+LARGE(M179:V179,2)+LARGE(M179:V179,3)+LARGE(M179:V179,4)+LARGE(M179:V179,5)+LARGE(M179:V179,6)</f>
        <v>133.1701631631631</v>
      </c>
      <c r="L179" s="5">
        <f>SUM(H179:K179)</f>
        <v>144.46495311695855</v>
      </c>
      <c r="M179" s="10">
        <f>VLOOKUP(C179,игроки1,7,0)</f>
        <v>11.294789953795462</v>
      </c>
      <c r="N179" s="10">
        <f>VLOOKUP(C179,игроки1,9,0)</f>
        <v>0</v>
      </c>
      <c r="O179" s="10">
        <f>VLOOKUP(C179,игроки1,11,0)</f>
        <v>29.605906480721906</v>
      </c>
      <c r="P179" s="10">
        <f>VLOOKUP(C179,Spisok!$A$1:$AL$809,13,0)</f>
        <v>42.559867247775536</v>
      </c>
      <c r="Q179" s="10">
        <f>VLOOKUP(C179,игроки1,15,0)</f>
        <v>0</v>
      </c>
      <c r="R179" s="10">
        <f>VLOOKUP(C179,игроки1,17,0)</f>
        <v>0</v>
      </c>
      <c r="S179" s="10">
        <f>VLOOKUP(C179,игроки1,19,0)</f>
        <v>0</v>
      </c>
      <c r="T179" s="10">
        <f>VLOOKUP(C179,игроки1,21,0)</f>
        <v>49.709599480870189</v>
      </c>
      <c r="U179" s="10">
        <f>VLOOKUP(C179,игроки1,23,0)</f>
        <v>0</v>
      </c>
      <c r="V179" s="21">
        <f>VLOOKUP(C179,игроки1,25,0)</f>
        <v>0</v>
      </c>
      <c r="W179" s="16">
        <f>COUNTIFS(M179:V179,"&gt;0")</f>
        <v>4</v>
      </c>
    </row>
    <row r="180" spans="1:23" ht="12.75" customHeight="1" x14ac:dyDescent="0.25">
      <c r="A180" s="13">
        <v>176</v>
      </c>
      <c r="B180" s="13">
        <v>174</v>
      </c>
      <c r="C180" s="94" t="s">
        <v>40</v>
      </c>
      <c r="D180" s="94" t="s">
        <v>363</v>
      </c>
      <c r="E180" s="92">
        <f>VLOOKUP(C180,Spisok!$A$1:$AA$8695,5,0)</f>
        <v>1415</v>
      </c>
      <c r="F180" s="8">
        <f>VLOOKUP(C180,Spisok!$A$1:$AA$8695,2,0)</f>
        <v>0</v>
      </c>
      <c r="G180" s="8" t="str">
        <f>VLOOKUP(C180,Spisok!$A$1:$AA$8695,4,0)</f>
        <v>EST</v>
      </c>
      <c r="H180" s="10">
        <v>3.4353555284350037</v>
      </c>
      <c r="I180" s="10">
        <v>66.999447310558836</v>
      </c>
      <c r="J180" s="10">
        <v>33.035082621971547</v>
      </c>
      <c r="K180" s="10">
        <f>LARGE(M180:V180,1)+LARGE(M180:V180,2)+LARGE(M180:V180,3)+LARGE(M180:V180,4)+LARGE(M180:V180,5)+LARGE(M180:V180,6)</f>
        <v>40.268670762942541</v>
      </c>
      <c r="L180" s="5">
        <f>SUM(H180:K180)</f>
        <v>143.73855622390795</v>
      </c>
      <c r="M180" s="10">
        <f>VLOOKUP(C180,игроки1,7,0)</f>
        <v>0.31868882312770308</v>
      </c>
      <c r="N180" s="10">
        <f>VLOOKUP(C180,игроки1,9,0)</f>
        <v>17.725514652548338</v>
      </c>
      <c r="O180" s="10">
        <f>VLOOKUP(C180,игроки1,11,0)</f>
        <v>5.3667827715749929</v>
      </c>
      <c r="P180" s="10">
        <f>VLOOKUP(C180,Spisok!$A$1:$AL$809,13,0)</f>
        <v>7.7942973277040508</v>
      </c>
      <c r="Q180" s="10">
        <f>VLOOKUP(C180,игроки1,15,0)</f>
        <v>0</v>
      </c>
      <c r="R180" s="10">
        <f>VLOOKUP(C180,игроки1,17,0)</f>
        <v>0</v>
      </c>
      <c r="S180" s="10">
        <f>VLOOKUP(C180,игроки1,19,0)</f>
        <v>6.3530861661702787</v>
      </c>
      <c r="T180" s="10">
        <f>VLOOKUP(C180,игроки1,21,0)</f>
        <v>0</v>
      </c>
      <c r="U180" s="10">
        <f>VLOOKUP(C180,игроки1,23,0)</f>
        <v>2.7103010218171772</v>
      </c>
      <c r="V180" s="21">
        <f>VLOOKUP(C180,игроки1,25,0)</f>
        <v>0</v>
      </c>
      <c r="W180" s="16">
        <f>COUNTIFS(M180:V180,"&gt;0")</f>
        <v>6</v>
      </c>
    </row>
    <row r="181" spans="1:23" ht="12.75" customHeight="1" x14ac:dyDescent="0.25">
      <c r="A181" s="13">
        <v>177</v>
      </c>
      <c r="B181" s="13"/>
      <c r="C181" s="94" t="s">
        <v>957</v>
      </c>
      <c r="D181" s="94" t="s">
        <v>515</v>
      </c>
      <c r="E181" s="92">
        <f>VLOOKUP(C181,Spisok!$A$1:$AA$8695,5,0)</f>
        <v>1575.358841907296</v>
      </c>
      <c r="F181" s="8">
        <f>VLOOKUP(C181,Spisok!$A$1:$AA$8695,2,0)</f>
        <v>0</v>
      </c>
      <c r="G181" s="8" t="str">
        <f>VLOOKUP(C181,Spisok!$A$1:$AA$8695,4,0)</f>
        <v>USA</v>
      </c>
      <c r="H181" s="10">
        <v>39.988739730536103</v>
      </c>
      <c r="I181" s="10">
        <v>35</v>
      </c>
      <c r="J181" s="10">
        <v>68.417648690947402</v>
      </c>
      <c r="K181" s="10">
        <f>LARGE(M181:V181,1)+LARGE(M181:V181,2)+LARGE(M181:V181,3)+LARGE(M181:V181,4)+LARGE(M181:V181,5)+LARGE(M181:V181,6)</f>
        <v>0</v>
      </c>
      <c r="L181" s="5">
        <f>SUM(H181:K181)</f>
        <v>143.40638842148351</v>
      </c>
      <c r="M181" s="10">
        <f>VLOOKUP(C181,игроки1,7,0)</f>
        <v>0</v>
      </c>
      <c r="N181" s="10">
        <f>VLOOKUP(C181,игроки1,9,0)</f>
        <v>0</v>
      </c>
      <c r="O181" s="10">
        <f>VLOOKUP(C181,игроки1,11,0)</f>
        <v>0</v>
      </c>
      <c r="P181" s="10">
        <f>VLOOKUP(C181,Spisok!$A$1:$AL$809,13,0)</f>
        <v>0</v>
      </c>
      <c r="Q181" s="10">
        <f>VLOOKUP(C181,игроки1,15,0)</f>
        <v>0</v>
      </c>
      <c r="R181" s="10">
        <f>VLOOKUP(C181,игроки1,17,0)</f>
        <v>0</v>
      </c>
      <c r="S181" s="10">
        <f>VLOOKUP(C181,игроки1,19,0)</f>
        <v>0</v>
      </c>
      <c r="T181" s="10">
        <f>VLOOKUP(C181,игроки1,21,0)</f>
        <v>0</v>
      </c>
      <c r="U181" s="10">
        <f>VLOOKUP(C181,игроки1,23,0)</f>
        <v>0</v>
      </c>
      <c r="V181" s="21">
        <f>VLOOKUP(C181,игроки1,25,0)</f>
        <v>0</v>
      </c>
      <c r="W181" s="16">
        <f>COUNTIFS(M181:V181,"&gt;0")</f>
        <v>0</v>
      </c>
    </row>
    <row r="182" spans="1:23" ht="12.75" customHeight="1" x14ac:dyDescent="0.25">
      <c r="A182" s="13">
        <v>178</v>
      </c>
      <c r="B182" s="13">
        <v>115</v>
      </c>
      <c r="C182" s="94" t="s">
        <v>103</v>
      </c>
      <c r="D182" s="94" t="s">
        <v>305</v>
      </c>
      <c r="E182" s="92">
        <f>VLOOKUP(C182,Spisok!$A$1:$AA$8695,5,0)</f>
        <v>1695.497789060991</v>
      </c>
      <c r="F182" s="8">
        <f>VLOOKUP(C182,Spisok!$A$1:$AA$8695,2,0)</f>
        <v>0</v>
      </c>
      <c r="G182" s="8" t="str">
        <f>VLOOKUP(C182,Spisok!$A$1:$AA$8695,4,0)</f>
        <v>RUS</v>
      </c>
      <c r="H182" s="10">
        <v>37.05837464393273</v>
      </c>
      <c r="I182" s="10">
        <v>32.161511599315034</v>
      </c>
      <c r="J182" s="10">
        <v>0</v>
      </c>
      <c r="K182" s="10">
        <f>LARGE(M182:V182,1)+LARGE(M182:V182,2)+LARGE(M182:V182,3)+LARGE(M182:V182,4)+LARGE(M182:V182,5)+LARGE(M182:V182,6)</f>
        <v>72.831306059682902</v>
      </c>
      <c r="L182" s="5">
        <f>SUM(H182:K182)</f>
        <v>142.05119230293067</v>
      </c>
      <c r="M182" s="10">
        <f>VLOOKUP(C182,игроки1,7,0)</f>
        <v>0</v>
      </c>
      <c r="N182" s="10">
        <f>VLOOKUP(C182,игроки1,9,0)</f>
        <v>0</v>
      </c>
      <c r="O182" s="10">
        <f>VLOOKUP(C182,игроки1,11,0)</f>
        <v>0</v>
      </c>
      <c r="P182" s="10">
        <f>VLOOKUP(C182,Spisok!$A$1:$AL$809,13,0)</f>
        <v>52.950544766401542</v>
      </c>
      <c r="Q182" s="10">
        <f>VLOOKUP(C182,игроки1,15,0)</f>
        <v>0</v>
      </c>
      <c r="R182" s="10">
        <f>VLOOKUP(C182,игроки1,17,0)</f>
        <v>0</v>
      </c>
      <c r="S182" s="10">
        <f>VLOOKUP(C182,игроки1,19,0)</f>
        <v>19.88076129328136</v>
      </c>
      <c r="T182" s="10">
        <f>VLOOKUP(C182,игроки1,21,0)</f>
        <v>0</v>
      </c>
      <c r="U182" s="10">
        <f>VLOOKUP(C182,игроки1,23,0)</f>
        <v>0</v>
      </c>
      <c r="V182" s="21">
        <f>VLOOKUP(C182,игроки1,25,0)</f>
        <v>0</v>
      </c>
      <c r="W182" s="16">
        <f>COUNTIFS(M182:V182,"&gt;0")</f>
        <v>2</v>
      </c>
    </row>
    <row r="183" spans="1:23" ht="12.75" customHeight="1" x14ac:dyDescent="0.25">
      <c r="A183" s="13">
        <v>179</v>
      </c>
      <c r="B183" s="13">
        <v>87</v>
      </c>
      <c r="C183" s="94" t="s">
        <v>1053</v>
      </c>
      <c r="D183" s="94"/>
      <c r="E183" s="92">
        <f>VLOOKUP(C183,Spisok!$A$1:$AA$8695,5,0)</f>
        <v>1740.4307451875156</v>
      </c>
      <c r="F183" s="8">
        <f>VLOOKUP(C183,Spisok!$A$1:$AA$8695,2,0)</f>
        <v>0</v>
      </c>
      <c r="G183" s="8" t="str">
        <f>VLOOKUP(C183,Spisok!$A$1:$AA$8695,4,0)</f>
        <v>LAT</v>
      </c>
      <c r="H183" s="10"/>
      <c r="I183" s="10"/>
      <c r="J183" s="10">
        <v>41.921491699139288</v>
      </c>
      <c r="K183" s="10">
        <f>LARGE(M183:V183,1)+LARGE(M183:V183,2)+LARGE(M183:V183,3)+LARGE(M183:V183,4)+LARGE(M183:V183,5)+LARGE(M183:V183,6)</f>
        <v>99.94311078762567</v>
      </c>
      <c r="L183" s="5">
        <f>SUM(H183:K183)</f>
        <v>141.86460248676497</v>
      </c>
      <c r="M183" s="10">
        <f>VLOOKUP(C183,игроки1,7,0)</f>
        <v>41.921491699139288</v>
      </c>
      <c r="N183" s="10">
        <f>VLOOKUP(C183,игроки1,9,0)</f>
        <v>0</v>
      </c>
      <c r="O183" s="10">
        <f>VLOOKUP(C183,игроки1,11,0)</f>
        <v>0</v>
      </c>
      <c r="P183" s="10">
        <f>VLOOKUP(C183,Spisok!$A$1:$AL$809,13,0)</f>
        <v>0</v>
      </c>
      <c r="Q183" s="10">
        <f>VLOOKUP(C183,игроки1,15,0)</f>
        <v>0</v>
      </c>
      <c r="R183" s="10">
        <f>VLOOKUP(C183,игроки1,17,0)</f>
        <v>0</v>
      </c>
      <c r="S183" s="10">
        <f>VLOOKUP(C183,игроки1,19,0)</f>
        <v>0</v>
      </c>
      <c r="T183" s="10">
        <f>VLOOKUP(C183,игроки1,21,0)</f>
        <v>58.021619088486389</v>
      </c>
      <c r="U183" s="10">
        <f>VLOOKUP(C183,игроки1,23,0)</f>
        <v>0</v>
      </c>
      <c r="V183" s="21">
        <f>VLOOKUP(C183,игроки1,25,0)</f>
        <v>0</v>
      </c>
      <c r="W183" s="16">
        <f>COUNTIFS(M183:V183,"&gt;0")</f>
        <v>2</v>
      </c>
    </row>
    <row r="184" spans="1:23" ht="12.75" customHeight="1" x14ac:dyDescent="0.25">
      <c r="A184" s="13">
        <v>180</v>
      </c>
      <c r="B184" s="13">
        <v>90</v>
      </c>
      <c r="C184" s="94" t="s">
        <v>1049</v>
      </c>
      <c r="D184" s="94" t="s">
        <v>916</v>
      </c>
      <c r="E184" s="92">
        <f>VLOOKUP(C184,Spisok!$A$1:$AA$8695,5,0)</f>
        <v>1683.2411384105949</v>
      </c>
      <c r="F184" s="8">
        <f>VLOOKUP(C184,Spisok!$A$1:$AA$8695,2,0)</f>
        <v>0</v>
      </c>
      <c r="G184" s="8" t="str">
        <f>VLOOKUP(C184,Spisok!$A$1:$AA$8695,4,0)</f>
        <v>LAT</v>
      </c>
      <c r="H184" s="10">
        <v>0</v>
      </c>
      <c r="I184" s="10">
        <v>0</v>
      </c>
      <c r="J184" s="10">
        <v>48.774900580937192</v>
      </c>
      <c r="K184" s="10">
        <f>LARGE(M184:V184,1)+LARGE(M184:V184,2)+LARGE(M184:V184,3)+LARGE(M184:V184,4)+LARGE(M184:V184,5)+LARGE(M184:V184,6)</f>
        <v>92.7223541949365</v>
      </c>
      <c r="L184" s="5">
        <f>SUM(H184:K184)</f>
        <v>141.4972547758737</v>
      </c>
      <c r="M184" s="10">
        <f>VLOOKUP(C184,игроки1,7,0)</f>
        <v>48.774900580937192</v>
      </c>
      <c r="N184" s="10">
        <f>VLOOKUP(C184,игроки1,9,0)</f>
        <v>0</v>
      </c>
      <c r="O184" s="10">
        <f>VLOOKUP(C184,игроки1,11,0)</f>
        <v>0</v>
      </c>
      <c r="P184" s="10">
        <f>VLOOKUP(C184,Spisok!$A$1:$AL$809,13,0)</f>
        <v>0</v>
      </c>
      <c r="Q184" s="10">
        <f>VLOOKUP(C184,игроки1,15,0)</f>
        <v>0</v>
      </c>
      <c r="R184" s="10">
        <f>VLOOKUP(C184,игроки1,17,0)</f>
        <v>0</v>
      </c>
      <c r="S184" s="10">
        <f>VLOOKUP(C184,игроки1,19,0)</f>
        <v>0</v>
      </c>
      <c r="T184" s="10">
        <f>VLOOKUP(C184,игроки1,21,0)</f>
        <v>43.947453613999308</v>
      </c>
      <c r="U184" s="10">
        <f>VLOOKUP(C184,игроки1,23,0)</f>
        <v>0</v>
      </c>
      <c r="V184" s="21">
        <f>VLOOKUP(C184,игроки1,25,0)</f>
        <v>0</v>
      </c>
      <c r="W184" s="16">
        <f>COUNTIFS(M184:V184,"&gt;0")</f>
        <v>2</v>
      </c>
    </row>
    <row r="185" spans="1:23" ht="12.75" customHeight="1" x14ac:dyDescent="0.25">
      <c r="A185" s="13">
        <v>181</v>
      </c>
      <c r="B185" s="13">
        <v>237</v>
      </c>
      <c r="C185" s="94" t="s">
        <v>1063</v>
      </c>
      <c r="D185" s="94" t="s">
        <v>477</v>
      </c>
      <c r="E185" s="92">
        <f>VLOOKUP(C185,Spisok!$A$1:$AA$8695,5,0)</f>
        <v>1692</v>
      </c>
      <c r="F185" s="8">
        <f>VLOOKUP(C185,Spisok!$A$1:$AA$8695,2,0)</f>
        <v>0</v>
      </c>
      <c r="G185" s="8" t="str">
        <f>VLOOKUP(C185,Spisok!$A$1:$AA$8695,4,0)</f>
        <v>LAT</v>
      </c>
      <c r="H185" s="6">
        <v>57.503063279689542</v>
      </c>
      <c r="I185" s="6">
        <v>40.941610149777212</v>
      </c>
      <c r="J185" s="32">
        <v>20.308160098308743</v>
      </c>
      <c r="K185" s="10">
        <f>LARGE(M185:V185,1)+LARGE(M185:V185,2)+LARGE(M185:V185,3)+LARGE(M185:V185,4)+LARGE(M185:V185,5)+LARGE(M185:V185,6)</f>
        <v>20.308160098308743</v>
      </c>
      <c r="L185" s="5">
        <f>SUM(H185:K185)</f>
        <v>139.06099362608424</v>
      </c>
      <c r="M185" s="10">
        <f>VLOOKUP(C185,игроки1,7,0)</f>
        <v>20.308160098308743</v>
      </c>
      <c r="N185" s="10">
        <f>VLOOKUP(C185,игроки1,9,0)</f>
        <v>0</v>
      </c>
      <c r="O185" s="10">
        <f>VLOOKUP(C185,игроки1,11,0)</f>
        <v>0</v>
      </c>
      <c r="P185" s="10">
        <f>VLOOKUP(C185,Spisok!$A$1:$AL$809,13,0)</f>
        <v>0</v>
      </c>
      <c r="Q185" s="10">
        <f>VLOOKUP(C185,игроки1,15,0)</f>
        <v>0</v>
      </c>
      <c r="R185" s="10">
        <f>VLOOKUP(C185,игроки1,17,0)</f>
        <v>0</v>
      </c>
      <c r="S185" s="10">
        <f>VLOOKUP(C185,игроки1,19,0)</f>
        <v>0</v>
      </c>
      <c r="T185" s="10">
        <f>VLOOKUP(C185,игроки1,21,0)</f>
        <v>0</v>
      </c>
      <c r="U185" s="10">
        <f>VLOOKUP(C185,игроки1,23,0)</f>
        <v>0</v>
      </c>
      <c r="V185" s="21">
        <f>VLOOKUP(C185,игроки1,25,0)</f>
        <v>0</v>
      </c>
      <c r="W185" s="16">
        <f>COUNTIFS(M185:V185,"&gt;0")</f>
        <v>1</v>
      </c>
    </row>
    <row r="186" spans="1:23" ht="12.75" customHeight="1" x14ac:dyDescent="0.25">
      <c r="A186" s="13">
        <v>182</v>
      </c>
      <c r="B186" s="13">
        <v>118</v>
      </c>
      <c r="C186" s="94" t="s">
        <v>544</v>
      </c>
      <c r="D186" s="94" t="s">
        <v>563</v>
      </c>
      <c r="E186" s="92">
        <f>VLOOKUP(C186,Spisok!$A$1:$AA$8695,5,0)</f>
        <v>1764.1686903092007</v>
      </c>
      <c r="F186" s="8">
        <f>VLOOKUP(C186,Spisok!$A$1:$AA$8695,2,0)</f>
        <v>0</v>
      </c>
      <c r="G186" s="8" t="str">
        <f>VLOOKUP(C186,Spisok!$A$1:$AA$8695,4,0)</f>
        <v>LAT</v>
      </c>
      <c r="H186" s="10">
        <v>36.835562688282458</v>
      </c>
      <c r="I186" s="10">
        <v>0</v>
      </c>
      <c r="J186" s="10">
        <v>34.116226260252454</v>
      </c>
      <c r="K186" s="10">
        <f>LARGE(M186:V186,1)+LARGE(M186:V186,2)+LARGE(M186:V186,3)+LARGE(M186:V186,4)+LARGE(M186:V186,5)+LARGE(M186:V186,6)</f>
        <v>67.704012519794446</v>
      </c>
      <c r="L186" s="5">
        <f>SUM(H186:K186)</f>
        <v>138.65580146832934</v>
      </c>
      <c r="M186" s="10">
        <f>VLOOKUP(C186,игроки1,7,0)</f>
        <v>34.116226260252454</v>
      </c>
      <c r="N186" s="10">
        <f>VLOOKUP(C186,игроки1,9,0)</f>
        <v>0</v>
      </c>
      <c r="O186" s="10">
        <f>VLOOKUP(C186,игроки1,11,0)</f>
        <v>0</v>
      </c>
      <c r="P186" s="10">
        <f>VLOOKUP(C186,Spisok!$A$1:$AL$809,13,0)</f>
        <v>0</v>
      </c>
      <c r="Q186" s="10">
        <f>VLOOKUP(C186,игроки1,15,0)</f>
        <v>0</v>
      </c>
      <c r="R186" s="10">
        <f>VLOOKUP(C186,игроки1,17,0)</f>
        <v>0</v>
      </c>
      <c r="S186" s="10">
        <f>VLOOKUP(C186,игроки1,19,0)</f>
        <v>0</v>
      </c>
      <c r="T186" s="10">
        <f>VLOOKUP(C186,игроки1,21,0)</f>
        <v>33.587786259541986</v>
      </c>
      <c r="U186" s="10">
        <f>VLOOKUP(C186,игроки1,23,0)</f>
        <v>0</v>
      </c>
      <c r="V186" s="21">
        <f>VLOOKUP(C186,игроки1,25,0)</f>
        <v>0</v>
      </c>
      <c r="W186" s="16">
        <f>COUNTIFS(M186:V186,"&gt;0")</f>
        <v>2</v>
      </c>
    </row>
    <row r="187" spans="1:23" ht="12.75" customHeight="1" x14ac:dyDescent="0.25">
      <c r="A187" s="13">
        <v>183</v>
      </c>
      <c r="B187" s="13">
        <v>215</v>
      </c>
      <c r="C187" s="94" t="s">
        <v>605</v>
      </c>
      <c r="D187" s="94" t="s">
        <v>328</v>
      </c>
      <c r="E187" s="92">
        <f>VLOOKUP(C187,Spisok!$A$1:$AA$8695,5,0)</f>
        <v>1422</v>
      </c>
      <c r="F187" s="8">
        <f>VLOOKUP(C187,Spisok!$A$1:$AA$8695,2,0)</f>
        <v>0</v>
      </c>
      <c r="G187" s="8" t="str">
        <f>VLOOKUP(C187,Spisok!$A$1:$AA$8695,4,0)</f>
        <v>GER</v>
      </c>
      <c r="H187" s="10">
        <v>62.514750957689856</v>
      </c>
      <c r="I187" s="10">
        <v>14.249058541786344</v>
      </c>
      <c r="J187" s="10">
        <v>35.51170468187275</v>
      </c>
      <c r="K187" s="10">
        <f>LARGE(M187:V187,1)+LARGE(M187:V187,2)+LARGE(M187:V187,3)+LARGE(M187:V187,4)+LARGE(M187:V187,5)+LARGE(M187:V187,6)</f>
        <v>25.958358178396345</v>
      </c>
      <c r="L187" s="5">
        <f>SUM(H187:K187)</f>
        <v>138.23387235974528</v>
      </c>
      <c r="M187" s="10">
        <f>VLOOKUP(C187,игроки1,7,0)</f>
        <v>0</v>
      </c>
      <c r="N187" s="10">
        <f>VLOOKUP(C187,игроки1,9,0)</f>
        <v>0</v>
      </c>
      <c r="O187" s="10">
        <f>VLOOKUP(C187,игроки1,11,0)</f>
        <v>14.208197787898504</v>
      </c>
      <c r="P187" s="10">
        <f>VLOOKUP(C187,Spisok!$A$1:$AL$809,13,0)</f>
        <v>0</v>
      </c>
      <c r="Q187" s="10">
        <f>VLOOKUP(C187,игроки1,15,0)</f>
        <v>0</v>
      </c>
      <c r="R187" s="10">
        <f>VLOOKUP(C187,игроки1,17,0)</f>
        <v>9.761735419630158</v>
      </c>
      <c r="S187" s="10">
        <f>VLOOKUP(C187,игроки1,19,0)</f>
        <v>0</v>
      </c>
      <c r="T187" s="10">
        <f>VLOOKUP(C187,игроки1,21,0)</f>
        <v>0</v>
      </c>
      <c r="U187" s="10">
        <f>VLOOKUP(C187,игроки1,23,0)</f>
        <v>1.9884249708676833</v>
      </c>
      <c r="V187" s="21">
        <f>VLOOKUP(C187,игроки1,25,0)</f>
        <v>0</v>
      </c>
      <c r="W187" s="16">
        <f>COUNTIFS(M187:V187,"&gt;0")</f>
        <v>3</v>
      </c>
    </row>
    <row r="188" spans="1:23" ht="12.75" customHeight="1" x14ac:dyDescent="0.25">
      <c r="A188" s="13">
        <v>184</v>
      </c>
      <c r="B188" s="13">
        <v>210</v>
      </c>
      <c r="C188" s="94" t="s">
        <v>730</v>
      </c>
      <c r="D188" s="94" t="s">
        <v>850</v>
      </c>
      <c r="E188" s="92">
        <f>VLOOKUP(C188,Spisok!$A$1:$AA$8695,5,0)</f>
        <v>1570.7305226313886</v>
      </c>
      <c r="F188" s="8">
        <f>VLOOKUP(C188,Spisok!$A$1:$AA$8695,2,0)</f>
        <v>0</v>
      </c>
      <c r="G188" s="8" t="str">
        <f>VLOOKUP(C188,Spisok!$A$1:$AA$8695,4,0)</f>
        <v>LAT</v>
      </c>
      <c r="H188" s="10">
        <v>4.1596938088996751</v>
      </c>
      <c r="I188" s="10">
        <v>89.606239523842163</v>
      </c>
      <c r="J188" s="10">
        <v>14.867696295496273</v>
      </c>
      <c r="K188" s="10">
        <f>LARGE(M188:V188,1)+LARGE(M188:V188,2)+LARGE(M188:V188,3)+LARGE(M188:V188,4)+LARGE(M188:V188,5)+LARGE(M188:V188,6)</f>
        <v>28.342561103175765</v>
      </c>
      <c r="L188" s="5">
        <f>SUM(H188:K188)</f>
        <v>136.97619073141388</v>
      </c>
      <c r="M188" s="10">
        <f>VLOOKUP(C188,игроки1,7,0)</f>
        <v>14.867696295496273</v>
      </c>
      <c r="N188" s="10">
        <f>VLOOKUP(C188,игроки1,9,0)</f>
        <v>0</v>
      </c>
      <c r="O188" s="10">
        <f>VLOOKUP(C188,игроки1,11,0)</f>
        <v>0</v>
      </c>
      <c r="P188" s="10">
        <f>VLOOKUP(C188,Spisok!$A$1:$AL$809,13,0)</f>
        <v>0</v>
      </c>
      <c r="Q188" s="10">
        <f>VLOOKUP(C188,игроки1,15,0)</f>
        <v>0</v>
      </c>
      <c r="R188" s="10">
        <f>VLOOKUP(C188,игроки1,17,0)</f>
        <v>0</v>
      </c>
      <c r="S188" s="10">
        <f>VLOOKUP(C188,игроки1,19,0)</f>
        <v>0</v>
      </c>
      <c r="T188" s="10">
        <f>VLOOKUP(C188,игроки1,21,0)</f>
        <v>13.474864807679491</v>
      </c>
      <c r="U188" s="10">
        <f>VLOOKUP(C188,игроки1,23,0)</f>
        <v>0</v>
      </c>
      <c r="V188" s="21">
        <f>VLOOKUP(C188,игроки1,25,0)</f>
        <v>0</v>
      </c>
      <c r="W188" s="16">
        <f>COUNTIFS(M188:V188,"&gt;0")</f>
        <v>2</v>
      </c>
    </row>
    <row r="189" spans="1:23" ht="12.75" customHeight="1" x14ac:dyDescent="0.25">
      <c r="A189" s="13">
        <v>185</v>
      </c>
      <c r="B189" s="13">
        <v>156</v>
      </c>
      <c r="C189" s="68" t="s">
        <v>675</v>
      </c>
      <c r="D189" s="68" t="s">
        <v>695</v>
      </c>
      <c r="E189" s="85">
        <f>VLOOKUP(C189,Spisok!$A$1:$AA$8695,5,0)</f>
        <v>1411</v>
      </c>
      <c r="F189" s="69">
        <f>VLOOKUP(C189,Spisok!$A$1:$AA$8695,2,0)</f>
        <v>0</v>
      </c>
      <c r="G189" s="69" t="str">
        <f>VLOOKUP(C189,Spisok!$A$1:$AA$8695,4,0)</f>
        <v>LAT</v>
      </c>
      <c r="H189" s="70">
        <v>37.848416274562396</v>
      </c>
      <c r="I189" s="70">
        <v>0</v>
      </c>
      <c r="J189" s="70">
        <v>49.380528328950511</v>
      </c>
      <c r="K189" s="70">
        <f>LARGE(M189:V189,1)+LARGE(M189:V189,2)+LARGE(M189:V189,3)+LARGE(M189:V189,4)+LARGE(M189:V189,5)+LARGE(M189:V189,6)</f>
        <v>49.380528328950511</v>
      </c>
      <c r="L189" s="5">
        <f>SUM(H189:K189)</f>
        <v>136.6094729324634</v>
      </c>
      <c r="M189" s="70">
        <f>VLOOKUP(C189,игроки1,7,0)</f>
        <v>49.380528328950511</v>
      </c>
      <c r="N189" s="70">
        <f>VLOOKUP(C189,игроки1,9,0)</f>
        <v>0</v>
      </c>
      <c r="O189" s="10">
        <f>VLOOKUP(C189,игроки1,11,0)</f>
        <v>0</v>
      </c>
      <c r="P189" s="10">
        <f>VLOOKUP(C189,Spisok!$A$1:$AL$809,13,0)</f>
        <v>0</v>
      </c>
      <c r="Q189" s="10">
        <f>VLOOKUP(C189,игроки1,15,0)</f>
        <v>0</v>
      </c>
      <c r="R189" s="10">
        <f>VLOOKUP(C189,игроки1,17,0)</f>
        <v>0</v>
      </c>
      <c r="S189" s="10">
        <f>VLOOKUP(C189,игроки1,19,0)</f>
        <v>0</v>
      </c>
      <c r="T189" s="10">
        <f>VLOOKUP(C189,игроки1,21,0)</f>
        <v>0</v>
      </c>
      <c r="U189" s="10">
        <f>VLOOKUP(C189,игроки1,23,0)</f>
        <v>0</v>
      </c>
      <c r="V189" s="71">
        <f>VLOOKUP(C189,игроки1,25,0)</f>
        <v>0</v>
      </c>
      <c r="W189" s="72">
        <f>COUNTIFS(M189:V189,"&gt;0")</f>
        <v>1</v>
      </c>
    </row>
    <row r="190" spans="1:23" ht="12.75" customHeight="1" x14ac:dyDescent="0.25">
      <c r="A190" s="13">
        <v>186</v>
      </c>
      <c r="B190" s="13">
        <v>142</v>
      </c>
      <c r="C190" s="94" t="s">
        <v>1077</v>
      </c>
      <c r="D190" s="94"/>
      <c r="E190" s="92">
        <f>VLOOKUP(C190,Spisok!$A$1:$AA$8695,5,0)</f>
        <v>1466.8430245657275</v>
      </c>
      <c r="F190" s="8">
        <f>VLOOKUP(C190,Spisok!$A$1:$AA$8695,2,0)</f>
        <v>0</v>
      </c>
      <c r="G190" s="8" t="str">
        <f>VLOOKUP(C190,Spisok!$A$1:$AA$8695,4,0)</f>
        <v>USA</v>
      </c>
      <c r="H190" s="10"/>
      <c r="I190" s="10">
        <v>44.375</v>
      </c>
      <c r="J190" s="10">
        <v>37.078461247199201</v>
      </c>
      <c r="K190" s="10">
        <f>LARGE(M190:V190,1)+LARGE(M190:V190,2)+LARGE(M190:V190,3)+LARGE(M190:V190,4)+LARGE(M190:V190,5)+LARGE(M190:V190,6)</f>
        <v>54.776253726392767</v>
      </c>
      <c r="L190" s="5">
        <f>SUM(H190:K190)</f>
        <v>136.22971497359197</v>
      </c>
      <c r="M190" s="10">
        <f>VLOOKUP(C190,игроки1,7,0)</f>
        <v>2.0598958674207601</v>
      </c>
      <c r="N190" s="10">
        <f>VLOOKUP(C190,игроки1,9,0)</f>
        <v>0</v>
      </c>
      <c r="O190" s="10">
        <f>VLOOKUP(C190,игроки1,11,0)</f>
        <v>0</v>
      </c>
      <c r="P190" s="10">
        <f>VLOOKUP(C190,Spisok!$A$1:$AL$809,13,0)</f>
        <v>0</v>
      </c>
      <c r="Q190" s="10">
        <f>VLOOKUP(C190,игроки1,15,0)</f>
        <v>51.88</v>
      </c>
      <c r="R190" s="10">
        <f>VLOOKUP(C190,игроки1,17,0)</f>
        <v>0</v>
      </c>
      <c r="S190" s="10">
        <f>VLOOKUP(C190,игроки1,19,0)</f>
        <v>0</v>
      </c>
      <c r="T190" s="10">
        <f>VLOOKUP(C190,игроки1,21,0)</f>
        <v>0.83635785897200454</v>
      </c>
      <c r="U190" s="10">
        <f>VLOOKUP(C190,игроки1,23,0)</f>
        <v>0</v>
      </c>
      <c r="V190" s="21">
        <f>VLOOKUP(C190,игроки1,25,0)</f>
        <v>0</v>
      </c>
      <c r="W190" s="16">
        <f>COUNTIFS(M190:V190,"&gt;0")</f>
        <v>3</v>
      </c>
    </row>
    <row r="191" spans="1:23" ht="12.75" customHeight="1" x14ac:dyDescent="0.25">
      <c r="A191" s="13">
        <v>187</v>
      </c>
      <c r="B191" s="13">
        <v>165</v>
      </c>
      <c r="C191" s="94" t="s">
        <v>379</v>
      </c>
      <c r="D191" s="94" t="s">
        <v>382</v>
      </c>
      <c r="E191" s="92">
        <f>VLOOKUP(C191,Spisok!$A$1:$AA$8695,5,0)</f>
        <v>1706</v>
      </c>
      <c r="F191" s="8">
        <f>VLOOKUP(C191,Spisok!$A$1:$AA$8695,2,0)</f>
        <v>0</v>
      </c>
      <c r="G191" s="8" t="str">
        <f>VLOOKUP(C191,Spisok!$A$1:$AA$8695,4,0)</f>
        <v>EST</v>
      </c>
      <c r="H191" s="10">
        <v>0</v>
      </c>
      <c r="I191" s="10">
        <v>34.090909090909093</v>
      </c>
      <c r="J191" s="10">
        <v>58.293102087898262</v>
      </c>
      <c r="K191" s="10">
        <f>LARGE(M191:V191,1)+LARGE(M191:V191,2)+LARGE(M191:V191,3)+LARGE(M191:V191,4)+LARGE(M191:V191,5)+LARGE(M191:V191,6)</f>
        <v>42.365406204769954</v>
      </c>
      <c r="L191" s="5">
        <f>SUM(H191:K191)</f>
        <v>134.74941738357731</v>
      </c>
      <c r="M191" s="10">
        <f>VLOOKUP(C191,игроки1,7,0)</f>
        <v>0</v>
      </c>
      <c r="N191" s="10">
        <f>VLOOKUP(C191,игроки1,9,0)</f>
        <v>24.972155742068303</v>
      </c>
      <c r="O191" s="10">
        <f>VLOOKUP(C191,игроки1,11,0)</f>
        <v>0</v>
      </c>
      <c r="P191" s="10">
        <f>VLOOKUP(C191,Spisok!$A$1:$AL$809,13,0)</f>
        <v>0</v>
      </c>
      <c r="Q191" s="10">
        <f>VLOOKUP(C191,игроки1,15,0)</f>
        <v>0</v>
      </c>
      <c r="R191" s="10">
        <f>VLOOKUP(C191,игроки1,17,0)</f>
        <v>0</v>
      </c>
      <c r="S191" s="10">
        <f>VLOOKUP(C191,игроки1,19,0)</f>
        <v>0</v>
      </c>
      <c r="T191" s="10">
        <f>VLOOKUP(C191,игроки1,21,0)</f>
        <v>0</v>
      </c>
      <c r="U191" s="10">
        <f>VLOOKUP(C191,игроки1,23,0)</f>
        <v>17.393250462701651</v>
      </c>
      <c r="V191" s="21">
        <f>VLOOKUP(C191,игроки1,25,0)</f>
        <v>0</v>
      </c>
      <c r="W191" s="16">
        <f>COUNTIFS(M191:V191,"&gt;0")</f>
        <v>2</v>
      </c>
    </row>
    <row r="192" spans="1:23" ht="12.75" customHeight="1" x14ac:dyDescent="0.25">
      <c r="A192" s="13">
        <v>188</v>
      </c>
      <c r="B192" s="13">
        <v>208</v>
      </c>
      <c r="C192" s="94" t="s">
        <v>814</v>
      </c>
      <c r="D192" s="94" t="s">
        <v>815</v>
      </c>
      <c r="E192" s="92">
        <f>VLOOKUP(C192,Spisok!$A$1:$AA$8695,5,0)</f>
        <v>1670</v>
      </c>
      <c r="F192" s="8">
        <f>VLOOKUP(C192,Spisok!$A$1:$AA$8695,2,0)</f>
        <v>0</v>
      </c>
      <c r="G192" s="8" t="str">
        <f>VLOOKUP(C192,Spisok!$A$1:$AA$8695,4,0)</f>
        <v>LAT</v>
      </c>
      <c r="H192" s="10"/>
      <c r="I192" s="10">
        <v>70.768083927497969</v>
      </c>
      <c r="J192" s="10">
        <v>29.213183778841284</v>
      </c>
      <c r="K192" s="10">
        <f>LARGE(M192:V192,1)+LARGE(M192:V192,2)+LARGE(M192:V192,3)+LARGE(M192:V192,4)+LARGE(M192:V192,5)+LARGE(M192:V192,6)</f>
        <v>29.213183778841284</v>
      </c>
      <c r="L192" s="5">
        <f>SUM(H192:K192)</f>
        <v>129.19445148518054</v>
      </c>
      <c r="M192" s="10">
        <f>VLOOKUP(C192,игроки1,7,0)</f>
        <v>29.213183778841284</v>
      </c>
      <c r="N192" s="10">
        <f>VLOOKUP(C192,игроки1,9,0)</f>
        <v>0</v>
      </c>
      <c r="O192" s="10">
        <f>VLOOKUP(C192,игроки1,11,0)</f>
        <v>0</v>
      </c>
      <c r="P192" s="10">
        <f>VLOOKUP(C192,Spisok!$A$1:$AL$809,13,0)</f>
        <v>0</v>
      </c>
      <c r="Q192" s="10">
        <f>VLOOKUP(C192,игроки1,15,0)</f>
        <v>0</v>
      </c>
      <c r="R192" s="10">
        <f>VLOOKUP(C192,игроки1,17,0)</f>
        <v>0</v>
      </c>
      <c r="S192" s="10">
        <f>VLOOKUP(C192,игроки1,19,0)</f>
        <v>0</v>
      </c>
      <c r="T192" s="10">
        <f>VLOOKUP(C192,игроки1,21,0)</f>
        <v>0</v>
      </c>
      <c r="U192" s="10">
        <f>VLOOKUP(C192,игроки1,23,0)</f>
        <v>0</v>
      </c>
      <c r="V192" s="21">
        <f>VLOOKUP(C192,игроки1,25,0)</f>
        <v>0</v>
      </c>
      <c r="W192" s="16">
        <f>COUNTIFS(M192:V192,"&gt;0")</f>
        <v>1</v>
      </c>
    </row>
    <row r="193" spans="1:23" ht="12.75" customHeight="1" x14ac:dyDescent="0.25">
      <c r="A193" s="13">
        <v>189</v>
      </c>
      <c r="B193" s="13"/>
      <c r="C193" s="94" t="s">
        <v>135</v>
      </c>
      <c r="D193" s="94" t="s">
        <v>699</v>
      </c>
      <c r="E193" s="107">
        <f>VLOOKUP(C193,Spisok!$A$1:$AA$8695,5,0)</f>
        <v>2184.9832981009322</v>
      </c>
      <c r="F193" s="76" t="str">
        <f>VLOOKUP(C193,Spisok!$A$1:$AA$8695,2,0)</f>
        <v>IM</v>
      </c>
      <c r="G193" s="76" t="str">
        <f>VLOOKUP(C193,Spisok!$A$1:$AA$8695,4,0)</f>
        <v>LAT</v>
      </c>
      <c r="H193" s="10">
        <v>63.346341334963867</v>
      </c>
      <c r="I193" s="10">
        <v>0</v>
      </c>
      <c r="J193" s="10">
        <v>65.546436416890415</v>
      </c>
      <c r="K193" s="10">
        <f>LARGE(M193:V193,1)+LARGE(M193:V193,2)+LARGE(M193:V193,3)+LARGE(M193:V193,4)+LARGE(M193:V193,5)+LARGE(M193:V193,6)</f>
        <v>0</v>
      </c>
      <c r="L193" s="5">
        <f>SUM(H193:K193)</f>
        <v>128.89277775185428</v>
      </c>
      <c r="M193" s="10">
        <f>VLOOKUP(C193,игроки1,7,0)</f>
        <v>0</v>
      </c>
      <c r="N193" s="10">
        <f>VLOOKUP(C193,игроки1,9,0)</f>
        <v>0</v>
      </c>
      <c r="O193" s="10">
        <f>VLOOKUP(C193,игроки1,11,0)</f>
        <v>0</v>
      </c>
      <c r="P193" s="10">
        <f>VLOOKUP(C193,Spisok!$A$1:$AL$809,13,0)</f>
        <v>0</v>
      </c>
      <c r="Q193" s="10">
        <f>VLOOKUP(C193,игроки1,15,0)</f>
        <v>0</v>
      </c>
      <c r="R193" s="10">
        <f>VLOOKUP(C193,игроки1,17,0)</f>
        <v>0</v>
      </c>
      <c r="S193" s="10">
        <f>VLOOKUP(C193,игроки1,19,0)</f>
        <v>0</v>
      </c>
      <c r="T193" s="10">
        <f>VLOOKUP(C193,игроки1,21,0)</f>
        <v>0</v>
      </c>
      <c r="U193" s="10">
        <f>VLOOKUP(C193,игроки1,23,0)</f>
        <v>0</v>
      </c>
      <c r="V193" s="21">
        <f>VLOOKUP(C193,игроки1,25,0)</f>
        <v>0</v>
      </c>
      <c r="W193" s="16">
        <f>COUNTIFS(M193:V193,"&gt;0")</f>
        <v>0</v>
      </c>
    </row>
    <row r="194" spans="1:23" ht="12.75" customHeight="1" x14ac:dyDescent="0.25">
      <c r="A194" s="13">
        <v>190</v>
      </c>
      <c r="B194" s="13">
        <v>132</v>
      </c>
      <c r="C194" s="94" t="s">
        <v>1073</v>
      </c>
      <c r="D194" s="94" t="s">
        <v>880</v>
      </c>
      <c r="E194" s="92">
        <f>VLOOKUP(C194,Spisok!$A$1:$AA$8695,5,0)</f>
        <v>1613.5264540205837</v>
      </c>
      <c r="F194" s="8">
        <f>VLOOKUP(C194,Spisok!$A$1:$AA$8695,2,0)</f>
        <v>0</v>
      </c>
      <c r="G194" s="8" t="str">
        <f>VLOOKUP(C194,Spisok!$A$1:$AA$8695,4,0)</f>
        <v>LAT</v>
      </c>
      <c r="H194" s="10"/>
      <c r="I194" s="10">
        <v>18.13784890523149</v>
      </c>
      <c r="J194" s="10">
        <v>50.270833751592356</v>
      </c>
      <c r="K194" s="10">
        <f>LARGE(M194:V194,1)+LARGE(M194:V194,2)+LARGE(M194:V194,3)+LARGE(M194:V194,4)+LARGE(M194:V194,5)+LARGE(M194:V194,6)</f>
        <v>60.150503534833923</v>
      </c>
      <c r="L194" s="5">
        <f>SUM(H194:K194)</f>
        <v>128.55918619165777</v>
      </c>
      <c r="M194" s="10">
        <f>VLOOKUP(C194,игроки1,7,0)</f>
        <v>9.5213514500781482</v>
      </c>
      <c r="N194" s="10">
        <f>VLOOKUP(C194,игроки1,9,0)</f>
        <v>16.14457642293085</v>
      </c>
      <c r="O194" s="10">
        <f>VLOOKUP(C194,игроки1,11,0)</f>
        <v>0</v>
      </c>
      <c r="P194" s="10">
        <f>VLOOKUP(C194,Spisok!$A$1:$AL$809,13,0)</f>
        <v>0</v>
      </c>
      <c r="Q194" s="10">
        <f>VLOOKUP(C194,игроки1,15,0)</f>
        <v>0</v>
      </c>
      <c r="R194" s="10">
        <f>VLOOKUP(C194,игроки1,17,0)</f>
        <v>0</v>
      </c>
      <c r="S194" s="10">
        <f>VLOOKUP(C194,игроки1,19,0)</f>
        <v>0</v>
      </c>
      <c r="T194" s="10">
        <f>VLOOKUP(C194,игроки1,21,0)</f>
        <v>34.484575661824927</v>
      </c>
      <c r="U194" s="10">
        <f>VLOOKUP(C194,игроки1,23,0)</f>
        <v>0</v>
      </c>
      <c r="V194" s="21">
        <f>VLOOKUP(C194,игроки1,25,0)</f>
        <v>0</v>
      </c>
      <c r="W194" s="16">
        <f>COUNTIFS(M194:V194,"&gt;0")</f>
        <v>3</v>
      </c>
    </row>
    <row r="195" spans="1:23" ht="12.75" customHeight="1" x14ac:dyDescent="0.25">
      <c r="A195" s="13">
        <v>191</v>
      </c>
      <c r="B195" s="13">
        <v>110</v>
      </c>
      <c r="C195" s="94" t="s">
        <v>1048</v>
      </c>
      <c r="D195" s="94"/>
      <c r="E195" s="92">
        <f>VLOOKUP(C195,Spisok!$A$1:$AA$8695,5,0)</f>
        <v>1745.4807788451044</v>
      </c>
      <c r="F195" s="8">
        <f>VLOOKUP(C195,Spisok!$A$1:$AA$8695,2,0)</f>
        <v>0</v>
      </c>
      <c r="G195" s="8" t="str">
        <f>VLOOKUP(C195,Spisok!$A$1:$AA$8695,4,0)</f>
        <v>LAT</v>
      </c>
      <c r="H195" s="10"/>
      <c r="I195" s="10"/>
      <c r="J195" s="10">
        <v>51.23681345868382</v>
      </c>
      <c r="K195" s="10">
        <f>LARGE(M195:V195,1)+LARGE(M195:V195,2)+LARGE(M195:V195,3)+LARGE(M195:V195,4)+LARGE(M195:V195,5)+LARGE(M195:V195,6)</f>
        <v>76.600040936567012</v>
      </c>
      <c r="L195" s="5">
        <f>SUM(H195:K195)</f>
        <v>127.83685439525084</v>
      </c>
      <c r="M195" s="10">
        <f>VLOOKUP(C195,игроки1,7,0)</f>
        <v>51.23681345868382</v>
      </c>
      <c r="N195" s="10">
        <f>VLOOKUP(C195,игроки1,9,0)</f>
        <v>0</v>
      </c>
      <c r="O195" s="10">
        <f>VLOOKUP(C195,игроки1,11,0)</f>
        <v>0</v>
      </c>
      <c r="P195" s="10">
        <f>VLOOKUP(C195,Spisok!$A$1:$AL$809,13,0)</f>
        <v>0</v>
      </c>
      <c r="Q195" s="10">
        <f>VLOOKUP(C195,игроки1,15,0)</f>
        <v>0</v>
      </c>
      <c r="R195" s="10">
        <f>VLOOKUP(C195,игроки1,17,0)</f>
        <v>0</v>
      </c>
      <c r="S195" s="10">
        <f>VLOOKUP(C195,игроки1,19,0)</f>
        <v>0</v>
      </c>
      <c r="T195" s="10">
        <f>VLOOKUP(C195,игроки1,21,0)</f>
        <v>25.363227477883196</v>
      </c>
      <c r="U195" s="10">
        <f>VLOOKUP(C195,игроки1,23,0)</f>
        <v>0</v>
      </c>
      <c r="V195" s="21">
        <f>VLOOKUP(C195,игроки1,25,0)</f>
        <v>0</v>
      </c>
      <c r="W195" s="16">
        <f>COUNTIFS(M195:V195,"&gt;0")</f>
        <v>2</v>
      </c>
    </row>
    <row r="196" spans="1:23" ht="12.75" customHeight="1" x14ac:dyDescent="0.25">
      <c r="A196" s="13">
        <v>192</v>
      </c>
      <c r="B196" s="13"/>
      <c r="C196" s="64" t="s">
        <v>640</v>
      </c>
      <c r="D196" s="64" t="s">
        <v>645</v>
      </c>
      <c r="E196" s="111">
        <f>VLOOKUP(C196,Spisok!$A$1:$AA$8695,5,0)</f>
        <v>1480.8760402802322</v>
      </c>
      <c r="F196" s="65">
        <f>VLOOKUP(C196,Spisok!$A$1:$AA$8695,2,0)</f>
        <v>0</v>
      </c>
      <c r="G196" s="65" t="str">
        <f>VLOOKUP(C196,Spisok!$A$1:$AA$8695,4,0)</f>
        <v>RUS</v>
      </c>
      <c r="H196" s="66">
        <v>31.307944658393954</v>
      </c>
      <c r="I196" s="66">
        <v>96.52280061829201</v>
      </c>
      <c r="J196" s="66">
        <v>0</v>
      </c>
      <c r="K196" s="66">
        <f>LARGE(M196:V196,1)+LARGE(M196:V196,2)+LARGE(M196:V196,3)+LARGE(M196:V196,4)+LARGE(M196:V196,5)+LARGE(M196:V196,6)</f>
        <v>0</v>
      </c>
      <c r="L196" s="5">
        <f>SUM(H196:K196)</f>
        <v>127.83074527668596</v>
      </c>
      <c r="M196" s="10">
        <f>VLOOKUP(C196,игроки1,7,0)</f>
        <v>0</v>
      </c>
      <c r="N196" s="10">
        <f>VLOOKUP(C196,игроки1,9,0)</f>
        <v>0</v>
      </c>
      <c r="O196" s="10">
        <f>VLOOKUP(C196,игроки1,11,0)</f>
        <v>0</v>
      </c>
      <c r="P196" s="10">
        <f>VLOOKUP(C196,Spisok!$A$1:$AL$809,13,0)</f>
        <v>0</v>
      </c>
      <c r="Q196" s="10">
        <f>VLOOKUP(C196,игроки1,15,0)</f>
        <v>0</v>
      </c>
      <c r="R196" s="10">
        <f>VLOOKUP(C196,игроки1,17,0)</f>
        <v>0</v>
      </c>
      <c r="S196" s="10">
        <f>VLOOKUP(C196,игроки1,19,0)</f>
        <v>0</v>
      </c>
      <c r="T196" s="10">
        <f>VLOOKUP(C196,игроки1,21,0)</f>
        <v>0</v>
      </c>
      <c r="U196" s="10">
        <f>VLOOKUP(C196,игроки1,23,0)</f>
        <v>0</v>
      </c>
      <c r="V196" s="21">
        <f>VLOOKUP(C196,игроки1,25,0)</f>
        <v>0</v>
      </c>
      <c r="W196" s="16">
        <f>COUNTIFS(M196:V196,"&gt;0")</f>
        <v>0</v>
      </c>
    </row>
    <row r="197" spans="1:23" ht="12.75" customHeight="1" x14ac:dyDescent="0.25">
      <c r="A197" s="13">
        <v>193</v>
      </c>
      <c r="B197" s="13">
        <v>116</v>
      </c>
      <c r="C197" s="94" t="s">
        <v>747</v>
      </c>
      <c r="D197" s="94" t="s">
        <v>786</v>
      </c>
      <c r="E197" s="92">
        <f>VLOOKUP(C197,Spisok!$A$1:$AA$8695,5,0)</f>
        <v>1653.681695100689</v>
      </c>
      <c r="F197" s="8">
        <f>VLOOKUP(C197,Spisok!$A$1:$AA$8695,2,0)</f>
        <v>0</v>
      </c>
      <c r="G197" s="8" t="str">
        <f>VLOOKUP(C197,Spisok!$A$1:$AA$8695,4,0)</f>
        <v>USA</v>
      </c>
      <c r="H197" s="10"/>
      <c r="I197" s="10">
        <v>55.172413793103452</v>
      </c>
      <c r="J197" s="10">
        <v>0</v>
      </c>
      <c r="K197" s="10">
        <f>LARGE(M197:V197,1)+LARGE(M197:V197,2)+LARGE(M197:V197,3)+LARGE(M197:V197,4)+LARGE(M197:V197,5)+LARGE(M197:V197,6)</f>
        <v>72.522979065459751</v>
      </c>
      <c r="L197" s="5">
        <f>SUM(H197:K197)</f>
        <v>127.6953928585632</v>
      </c>
      <c r="M197" s="10">
        <f>VLOOKUP(C197,игроки1,7,0)</f>
        <v>0</v>
      </c>
      <c r="N197" s="10">
        <f>VLOOKUP(C197,игроки1,9,0)</f>
        <v>0</v>
      </c>
      <c r="O197" s="10">
        <f>VLOOKUP(C197,игроки1,11,0)</f>
        <v>0</v>
      </c>
      <c r="P197" s="10">
        <f>VLOOKUP(C197,Spisok!$A$1:$AL$809,13,0)</f>
        <v>0</v>
      </c>
      <c r="Q197" s="10">
        <f>VLOOKUP(C197,игроки1,15,0)</f>
        <v>72.522979065459751</v>
      </c>
      <c r="R197" s="10">
        <f>VLOOKUP(C197,игроки1,17,0)</f>
        <v>0</v>
      </c>
      <c r="S197" s="10">
        <f>VLOOKUP(C197,игроки1,19,0)</f>
        <v>0</v>
      </c>
      <c r="T197" s="10">
        <f>VLOOKUP(C197,игроки1,21,0)</f>
        <v>0</v>
      </c>
      <c r="U197" s="10">
        <f>VLOOKUP(C197,игроки1,23,0)</f>
        <v>0</v>
      </c>
      <c r="V197" s="21">
        <f>VLOOKUP(C197,игроки1,25,0)</f>
        <v>0</v>
      </c>
      <c r="W197" s="16">
        <f>COUNTIFS(M197:V197,"&gt;0")</f>
        <v>1</v>
      </c>
    </row>
    <row r="198" spans="1:23" ht="12.75" customHeight="1" x14ac:dyDescent="0.25">
      <c r="A198" s="13">
        <v>194</v>
      </c>
      <c r="B198" s="13">
        <v>103</v>
      </c>
      <c r="C198" s="94" t="s">
        <v>802</v>
      </c>
      <c r="D198" s="94" t="s">
        <v>875</v>
      </c>
      <c r="E198" s="92">
        <f>VLOOKUP(C198,Spisok!$A$1:$AA$8695,5,0)</f>
        <v>1608</v>
      </c>
      <c r="F198" s="8">
        <f>VLOOKUP(C198,Spisok!$A$1:$AA$8695,2,0)</f>
        <v>0</v>
      </c>
      <c r="G198" s="8" t="str">
        <f>VLOOKUP(C198,Spisok!$A$1:$AA$8695,4,0)</f>
        <v>LAT</v>
      </c>
      <c r="H198" s="10"/>
      <c r="I198" s="10">
        <v>22.008544078822432</v>
      </c>
      <c r="J198" s="10">
        <v>20.621571193851125</v>
      </c>
      <c r="K198" s="10">
        <f>LARGE(M198:V198,1)+LARGE(M198:V198,2)+LARGE(M198:V198,3)+LARGE(M198:V198,4)+LARGE(M198:V198,5)+LARGE(M198:V198,6)</f>
        <v>81.501293398049398</v>
      </c>
      <c r="L198" s="5">
        <f>SUM(H198:K198)</f>
        <v>124.13140867072295</v>
      </c>
      <c r="M198" s="10">
        <f>VLOOKUP(C198,игроки1,7,0)</f>
        <v>0</v>
      </c>
      <c r="N198" s="10">
        <f>VLOOKUP(C198,игроки1,9,0)</f>
        <v>46.424666520883441</v>
      </c>
      <c r="O198" s="10">
        <f>VLOOKUP(C198,игроки1,11,0)</f>
        <v>35.076626877165957</v>
      </c>
      <c r="P198" s="10">
        <f>VLOOKUP(C198,Spisok!$A$1:$AL$809,13,0)</f>
        <v>0</v>
      </c>
      <c r="Q198" s="10">
        <f>VLOOKUP(C198,игроки1,15,0)</f>
        <v>0</v>
      </c>
      <c r="R198" s="10">
        <f>VLOOKUP(C198,игроки1,17,0)</f>
        <v>0</v>
      </c>
      <c r="S198" s="10">
        <f>VLOOKUP(C198,игроки1,19,0)</f>
        <v>0</v>
      </c>
      <c r="T198" s="10">
        <f>VLOOKUP(C198,игроки1,21,0)</f>
        <v>0</v>
      </c>
      <c r="U198" s="10">
        <f>VLOOKUP(C198,игроки1,23,0)</f>
        <v>0</v>
      </c>
      <c r="V198" s="21">
        <f>VLOOKUP(C198,игроки1,25,0)</f>
        <v>0</v>
      </c>
      <c r="W198" s="16">
        <f>COUNTIFS(M198:V198,"&gt;0")</f>
        <v>2</v>
      </c>
    </row>
    <row r="199" spans="1:23" ht="12.75" customHeight="1" x14ac:dyDescent="0.25">
      <c r="A199" s="13">
        <v>195</v>
      </c>
      <c r="B199" s="13">
        <v>68</v>
      </c>
      <c r="C199" s="94" t="s">
        <v>1109</v>
      </c>
      <c r="D199" s="94"/>
      <c r="E199" s="92">
        <f>VLOOKUP(C199,Spisok!$A$1:$AA$8695,5,0)</f>
        <v>1505.5487783932938</v>
      </c>
      <c r="F199" s="8">
        <f>VLOOKUP(C199,Spisok!$A$1:$AA$8695,2,0)</f>
        <v>0</v>
      </c>
      <c r="G199" s="8" t="str">
        <f>VLOOKUP(C199,Spisok!$A$1:$AA$8695,4,0)</f>
        <v>LAT</v>
      </c>
      <c r="H199" s="10"/>
      <c r="I199" s="10"/>
      <c r="J199" s="10"/>
      <c r="K199" s="10">
        <f>LARGE(M199:V199,1)+LARGE(M199:V199,2)+LARGE(M199:V199,3)+LARGE(M199:V199,4)+LARGE(M199:V199,5)+LARGE(M199:V199,6)</f>
        <v>123.12265140360986</v>
      </c>
      <c r="L199" s="5">
        <f>SUM(H199:K199)</f>
        <v>123.12265140360986</v>
      </c>
      <c r="M199" s="10">
        <f>VLOOKUP(C199,игроки1,7,0)</f>
        <v>0</v>
      </c>
      <c r="N199" s="10">
        <f>VLOOKUP(C199,игроки1,9,0)</f>
        <v>0</v>
      </c>
      <c r="O199" s="10">
        <f>VLOOKUP(C199,игроки1,11,0)</f>
        <v>0</v>
      </c>
      <c r="P199" s="10">
        <f>VLOOKUP(C199,Spisok!$A$1:$AL$809,13,0)</f>
        <v>0</v>
      </c>
      <c r="Q199" s="10">
        <f>VLOOKUP(C199,игроки1,15,0)</f>
        <v>61.034290851491924</v>
      </c>
      <c r="R199" s="10">
        <f>VLOOKUP(C199,игроки1,17,0)</f>
        <v>0</v>
      </c>
      <c r="S199" s="10">
        <f>VLOOKUP(C199,игроки1,19,0)</f>
        <v>0</v>
      </c>
      <c r="T199" s="10">
        <f>VLOOKUP(C199,игроки1,21,0)</f>
        <v>62.088360552117948</v>
      </c>
      <c r="U199" s="10">
        <f>VLOOKUP(C199,игроки1,23,0)</f>
        <v>0</v>
      </c>
      <c r="V199" s="21">
        <f>VLOOKUP(C199,игроки1,25,0)</f>
        <v>0</v>
      </c>
      <c r="W199" s="16">
        <f>COUNTIFS(M199:V199,"&gt;0")</f>
        <v>2</v>
      </c>
    </row>
    <row r="200" spans="1:23" ht="12.75" customHeight="1" x14ac:dyDescent="0.25">
      <c r="A200" s="13">
        <v>196</v>
      </c>
      <c r="B200" s="13">
        <v>148</v>
      </c>
      <c r="C200" s="94" t="s">
        <v>551</v>
      </c>
      <c r="D200" s="94" t="s">
        <v>570</v>
      </c>
      <c r="E200" s="92">
        <f>VLOOKUP(C200,Spisok!$A$1:$AA$8695,5,0)</f>
        <v>1578.8359845268849</v>
      </c>
      <c r="F200" s="8">
        <f>VLOOKUP(C200,Spisok!$A$1:$AA$8695,2,0)</f>
        <v>0</v>
      </c>
      <c r="G200" s="8" t="str">
        <f>VLOOKUP(C200,Spisok!$A$1:$AA$8695,4,0)</f>
        <v>EST</v>
      </c>
      <c r="H200" s="10">
        <v>15.203897226369138</v>
      </c>
      <c r="I200" s="10">
        <v>0</v>
      </c>
      <c r="J200" s="10">
        <v>55.670357479087301</v>
      </c>
      <c r="K200" s="10">
        <f>LARGE(M200:V200,1)+LARGE(M200:V200,2)+LARGE(M200:V200,3)+LARGE(M200:V200,4)+LARGE(M200:V200,5)+LARGE(M200:V200,6)</f>
        <v>52.212334749097479</v>
      </c>
      <c r="L200" s="5">
        <f>SUM(H200:K200)</f>
        <v>123.08658945455392</v>
      </c>
      <c r="M200" s="10">
        <f>VLOOKUP(C200,игроки1,7,0)</f>
        <v>0</v>
      </c>
      <c r="N200" s="10">
        <f>VLOOKUP(C200,игроки1,9,0)</f>
        <v>20.114977977469572</v>
      </c>
      <c r="O200" s="10">
        <f>VLOOKUP(C200,игроки1,11,0)</f>
        <v>26.426489462510045</v>
      </c>
      <c r="P200" s="10">
        <f>VLOOKUP(C200,Spisok!$A$1:$AL$809,13,0)</f>
        <v>0</v>
      </c>
      <c r="Q200" s="10">
        <f>VLOOKUP(C200,игроки1,15,0)</f>
        <v>0</v>
      </c>
      <c r="R200" s="10">
        <f>VLOOKUP(C200,игроки1,17,0)</f>
        <v>5.6708673091178659</v>
      </c>
      <c r="S200" s="10">
        <f>VLOOKUP(C200,игроки1,19,0)</f>
        <v>0</v>
      </c>
      <c r="T200" s="10">
        <f>VLOOKUP(C200,игроки1,21,0)</f>
        <v>0</v>
      </c>
      <c r="U200" s="10">
        <f>VLOOKUP(C200,игроки1,23,0)</f>
        <v>0</v>
      </c>
      <c r="V200" s="21">
        <f>VLOOKUP(C200,игроки1,25,0)</f>
        <v>0</v>
      </c>
      <c r="W200" s="16">
        <f>COUNTIFS(M200:V200,"&gt;0")</f>
        <v>3</v>
      </c>
    </row>
    <row r="201" spans="1:23" ht="12.75" customHeight="1" x14ac:dyDescent="0.25">
      <c r="A201" s="13">
        <v>197</v>
      </c>
      <c r="B201" s="13">
        <v>70</v>
      </c>
      <c r="C201" s="94" t="s">
        <v>418</v>
      </c>
      <c r="D201" s="94"/>
      <c r="E201" s="92">
        <f>VLOOKUP(C201,Spisok!$A$1:$AA$8695,5,0)</f>
        <v>1820</v>
      </c>
      <c r="F201" s="8">
        <f>VLOOKUP(C201,Spisok!$A$1:$AA$8695,2,0)</f>
        <v>0</v>
      </c>
      <c r="G201" s="8" t="str">
        <f>VLOOKUP(C201,Spisok!$A$1:$AA$8695,4,0)</f>
        <v>EST</v>
      </c>
      <c r="H201" s="10"/>
      <c r="I201" s="10"/>
      <c r="J201" s="10"/>
      <c r="K201" s="10">
        <f>LARGE(M201:V201,1)+LARGE(M201:V201,2)+LARGE(M201:V201,3)+LARGE(M201:V201,4)+LARGE(M201:V201,5)+LARGE(M201:V201,6)</f>
        <v>120.65201729763888</v>
      </c>
      <c r="L201" s="5">
        <f>SUM(H201:K201)</f>
        <v>120.65201729763888</v>
      </c>
      <c r="M201" s="10">
        <f>VLOOKUP(C201,игроки1,7,0)</f>
        <v>0</v>
      </c>
      <c r="N201" s="10">
        <f>VLOOKUP(C201,игроки1,9,0)</f>
        <v>0</v>
      </c>
      <c r="O201" s="10">
        <f>VLOOKUP(C201,игроки1,11,0)</f>
        <v>0</v>
      </c>
      <c r="P201" s="10">
        <f>VLOOKUP(C201,Spisok!$A$1:$AL$809,13,0)</f>
        <v>0</v>
      </c>
      <c r="Q201" s="10">
        <f>VLOOKUP(C201,игроки1,15,0)</f>
        <v>0</v>
      </c>
      <c r="R201" s="10">
        <f>VLOOKUP(C201,игроки1,17,0)</f>
        <v>0</v>
      </c>
      <c r="S201" s="10">
        <f>VLOOKUP(C201,игроки1,19,0)</f>
        <v>0</v>
      </c>
      <c r="T201" s="10">
        <f>VLOOKUP(C201,игроки1,21,0)</f>
        <v>74.500648537574463</v>
      </c>
      <c r="U201" s="10">
        <f>VLOOKUP(C201,игроки1,23,0)</f>
        <v>46.151368760064415</v>
      </c>
      <c r="V201" s="21">
        <f>VLOOKUP(C201,игроки1,25,0)</f>
        <v>0</v>
      </c>
      <c r="W201" s="16">
        <f>COUNTIFS(M201:V201,"&gt;0")</f>
        <v>2</v>
      </c>
    </row>
    <row r="202" spans="1:23" ht="12.75" customHeight="1" x14ac:dyDescent="0.25">
      <c r="A202" s="13">
        <v>198</v>
      </c>
      <c r="B202" s="13">
        <v>100</v>
      </c>
      <c r="C202" s="94" t="s">
        <v>77</v>
      </c>
      <c r="D202" s="94"/>
      <c r="E202" s="92">
        <f>VLOOKUP(C202,Spisok!$A$1:$AA$8695,5,0)</f>
        <v>1732.8679622554255</v>
      </c>
      <c r="F202" s="10">
        <f>VLOOKUP(C202,Spisok!$A$1:$AA$8695,2,0)</f>
        <v>0</v>
      </c>
      <c r="G202" s="8" t="str">
        <f>VLOOKUP(C202,Spisok!$A$1:$AA$8695,4,0)</f>
        <v>LAT</v>
      </c>
      <c r="H202" s="10"/>
      <c r="I202" s="10"/>
      <c r="J202" s="10">
        <v>37.677618682902128</v>
      </c>
      <c r="K202" s="10">
        <f>LARGE(M202:V202,1)+LARGE(M202:V202,2)+LARGE(M202:V202,3)+LARGE(M202:V202,4)+LARGE(M202:V202,5)+LARGE(M202:V202,6)</f>
        <v>82.128502109148116</v>
      </c>
      <c r="L202" s="5">
        <f>SUM(H202:K202)</f>
        <v>119.80612079205025</v>
      </c>
      <c r="M202" s="10">
        <f>VLOOKUP(C202,игроки1,7,0)</f>
        <v>37.677618682902128</v>
      </c>
      <c r="N202" s="10">
        <f>VLOOKUP(C202,игроки1,9,0)</f>
        <v>0</v>
      </c>
      <c r="O202" s="10">
        <f>VLOOKUP(C202,игроки1,11,0)</f>
        <v>0</v>
      </c>
      <c r="P202" s="10">
        <f>VLOOKUP(C202,Spisok!$A$1:$AL$809,13,0)</f>
        <v>0</v>
      </c>
      <c r="Q202" s="10">
        <f>VLOOKUP(C202,игроки1,15,0)</f>
        <v>0</v>
      </c>
      <c r="R202" s="10">
        <f>VLOOKUP(C202,игроки1,17,0)</f>
        <v>0</v>
      </c>
      <c r="S202" s="10">
        <f>VLOOKUP(C202,игроки1,19,0)</f>
        <v>0</v>
      </c>
      <c r="T202" s="10">
        <f>VLOOKUP(C202,игроки1,21,0)</f>
        <v>44.450883426245994</v>
      </c>
      <c r="U202" s="10">
        <f>VLOOKUP(C202,игроки1,23,0)</f>
        <v>0</v>
      </c>
      <c r="V202" s="21">
        <f>VLOOKUP(C202,игроки1,25,0)</f>
        <v>0</v>
      </c>
      <c r="W202" s="16">
        <f>COUNTIFS(M202:V202,"&gt;0")</f>
        <v>2</v>
      </c>
    </row>
    <row r="203" spans="1:23" ht="12.75" customHeight="1" x14ac:dyDescent="0.25">
      <c r="A203" s="13">
        <v>199</v>
      </c>
      <c r="B203" s="13">
        <v>101</v>
      </c>
      <c r="C203" s="94" t="s">
        <v>583</v>
      </c>
      <c r="D203" s="94" t="s">
        <v>602</v>
      </c>
      <c r="E203" s="92">
        <f>VLOOKUP(C203,Spisok!$A$1:$AA$8695,5,0)</f>
        <v>1667.0607460467156</v>
      </c>
      <c r="F203" s="8">
        <f>VLOOKUP(C203,Spisok!$A$1:$AA$8695,2,0)</f>
        <v>0</v>
      </c>
      <c r="G203" s="8" t="str">
        <f>VLOOKUP(C203,Spisok!$A$1:$AA$8695,4,0)</f>
        <v>LAT</v>
      </c>
      <c r="H203" s="10"/>
      <c r="I203" s="10">
        <v>0</v>
      </c>
      <c r="J203" s="10">
        <v>32.161859188863609</v>
      </c>
      <c r="K203" s="10">
        <f>LARGE(M203:V203,1)+LARGE(M203:V203,2)+LARGE(M203:V203,3)+LARGE(M203:V203,4)+LARGE(M203:V203,5)+LARGE(M203:V203,6)</f>
        <v>81.852025127786476</v>
      </c>
      <c r="L203" s="5">
        <f>SUM(H203:K203)</f>
        <v>114.01388431665009</v>
      </c>
      <c r="M203" s="10">
        <f>VLOOKUP(C203,игроки1,7,0)</f>
        <v>0</v>
      </c>
      <c r="N203" s="10">
        <f>VLOOKUP(C203,игроки1,9,0)</f>
        <v>0</v>
      </c>
      <c r="O203" s="10">
        <f>VLOOKUP(C203,игроки1,11,0)</f>
        <v>0</v>
      </c>
      <c r="P203" s="10">
        <f>VLOOKUP(C203,Spisok!$A$1:$AL$809,13,0)</f>
        <v>0</v>
      </c>
      <c r="Q203" s="10">
        <f>VLOOKUP(C203,игроки1,15,0)</f>
        <v>0</v>
      </c>
      <c r="R203" s="10">
        <f>VLOOKUP(C203,игроки1,17,0)</f>
        <v>28.157050379960598</v>
      </c>
      <c r="S203" s="10">
        <f>VLOOKUP(C203,игроки1,19,0)</f>
        <v>0</v>
      </c>
      <c r="T203" s="10">
        <f>VLOOKUP(C203,игроки1,21,0)</f>
        <v>53.694974747825874</v>
      </c>
      <c r="U203" s="10">
        <f>VLOOKUP(C203,игроки1,23,0)</f>
        <v>0</v>
      </c>
      <c r="V203" s="21">
        <f>VLOOKUP(C203,игроки1,25,0)</f>
        <v>0</v>
      </c>
      <c r="W203" s="16">
        <f>COUNTIFS(M203:V203,"&gt;0")</f>
        <v>2</v>
      </c>
    </row>
    <row r="204" spans="1:23" ht="12.75" customHeight="1" x14ac:dyDescent="0.25">
      <c r="A204" s="13">
        <v>200</v>
      </c>
      <c r="B204" s="13"/>
      <c r="C204" s="94" t="s">
        <v>963</v>
      </c>
      <c r="D204" s="94" t="s">
        <v>276</v>
      </c>
      <c r="E204" s="77">
        <f>VLOOKUP(C204,Spisok!$A$1:$AA$8695,5,0)</f>
        <v>1666.6473889745125</v>
      </c>
      <c r="F204" s="8">
        <f>VLOOKUP(C204,Spisok!$A$1:$AA$8695,2,0)</f>
        <v>0</v>
      </c>
      <c r="G204" s="8" t="str">
        <f>VLOOKUP(C204,Spisok!$A$1:$AA$8695,4,0)</f>
        <v>LAT</v>
      </c>
      <c r="H204" s="10">
        <v>112.01333668140754</v>
      </c>
      <c r="I204" s="10">
        <v>0</v>
      </c>
      <c r="J204" s="10">
        <v>0</v>
      </c>
      <c r="K204" s="10">
        <f>LARGE(M204:V204,1)+LARGE(M204:V204,2)+LARGE(M204:V204,3)+LARGE(M204:V204,4)+LARGE(M204:V204,5)+LARGE(M204:V204,6)</f>
        <v>0</v>
      </c>
      <c r="L204" s="5">
        <f>SUM(H204:K204)</f>
        <v>112.01333668140754</v>
      </c>
      <c r="M204" s="10">
        <f>VLOOKUP(C204,игроки1,7,0)</f>
        <v>0</v>
      </c>
      <c r="N204" s="10">
        <f>VLOOKUP(C204,игроки1,9,0)</f>
        <v>0</v>
      </c>
      <c r="O204" s="10">
        <f>VLOOKUP(C204,игроки1,11,0)</f>
        <v>0</v>
      </c>
      <c r="P204" s="10">
        <f>VLOOKUP(C204,Spisok!$A$1:$AL$809,13,0)</f>
        <v>0</v>
      </c>
      <c r="Q204" s="10">
        <f>VLOOKUP(C204,игроки1,15,0)</f>
        <v>0</v>
      </c>
      <c r="R204" s="10">
        <f>VLOOKUP(C204,игроки1,17,0)</f>
        <v>0</v>
      </c>
      <c r="S204" s="10">
        <f>VLOOKUP(C204,игроки1,19,0)</f>
        <v>0</v>
      </c>
      <c r="T204" s="10">
        <f>VLOOKUP(C204,игроки1,21,0)</f>
        <v>0</v>
      </c>
      <c r="U204" s="10">
        <f>VLOOKUP(C204,игроки1,23,0)</f>
        <v>0</v>
      </c>
      <c r="V204" s="21">
        <f>VLOOKUP(C204,игроки1,25,0)</f>
        <v>0</v>
      </c>
      <c r="W204" s="16">
        <f>COUNTIFS(M204:V204,"&gt;0")</f>
        <v>0</v>
      </c>
    </row>
    <row r="205" spans="1:23" ht="12.75" customHeight="1" x14ac:dyDescent="0.25">
      <c r="A205" s="13">
        <v>201</v>
      </c>
      <c r="B205" s="13">
        <v>172</v>
      </c>
      <c r="C205" s="94" t="s">
        <v>1013</v>
      </c>
      <c r="D205" s="94"/>
      <c r="E205" s="92">
        <f>VLOOKUP(C205,Spisok!$A$1:$AA$8695,5,0)</f>
        <v>1678.3824511427636</v>
      </c>
      <c r="F205" s="8">
        <f>VLOOKUP(C205,Spisok!$A$1:$AA$8695,2,0)</f>
        <v>0</v>
      </c>
      <c r="G205" s="8" t="str">
        <f>VLOOKUP(C205,Spisok!$A$1:$AA$8695,4,0)</f>
        <v>LAT</v>
      </c>
      <c r="H205" s="10"/>
      <c r="I205" s="10"/>
      <c r="J205" s="10">
        <v>70.536299648575778</v>
      </c>
      <c r="K205" s="10">
        <f>LARGE(M205:V205,1)+LARGE(M205:V205,2)+LARGE(M205:V205,3)+LARGE(M205:V205,4)+LARGE(M205:V205,5)+LARGE(M205:V205,6)</f>
        <v>40.51575860826263</v>
      </c>
      <c r="L205" s="5">
        <f>SUM(H205:K205)</f>
        <v>111.05205825683841</v>
      </c>
      <c r="M205" s="10">
        <f>VLOOKUP(C205,игроки1,7,0)</f>
        <v>0</v>
      </c>
      <c r="N205" s="10">
        <f>VLOOKUP(C205,игроки1,9,0)</f>
        <v>0</v>
      </c>
      <c r="O205" s="10">
        <f>VLOOKUP(C205,игроки1,11,0)</f>
        <v>0</v>
      </c>
      <c r="P205" s="10">
        <f>VLOOKUP(C205,Spisok!$A$1:$AL$809,13,0)</f>
        <v>0</v>
      </c>
      <c r="Q205" s="10">
        <f>VLOOKUP(C205,игроки1,15,0)</f>
        <v>0</v>
      </c>
      <c r="R205" s="10">
        <f>VLOOKUP(C205,игроки1,17,0)</f>
        <v>0</v>
      </c>
      <c r="S205" s="10">
        <f>VLOOKUP(C205,игроки1,19,0)</f>
        <v>0</v>
      </c>
      <c r="T205" s="10">
        <f>VLOOKUP(C205,игроки1,21,0)</f>
        <v>40.51575860826263</v>
      </c>
      <c r="U205" s="10">
        <f>VLOOKUP(C205,игроки1,23,0)</f>
        <v>0</v>
      </c>
      <c r="V205" s="21">
        <f>VLOOKUP(C205,игроки1,25,0)</f>
        <v>0</v>
      </c>
      <c r="W205" s="16">
        <f>COUNTIFS(M205:V205,"&gt;0")</f>
        <v>1</v>
      </c>
    </row>
    <row r="206" spans="1:23" ht="12.75" customHeight="1" x14ac:dyDescent="0.25">
      <c r="A206" s="13">
        <v>202</v>
      </c>
      <c r="B206" s="13">
        <v>279</v>
      </c>
      <c r="C206" s="94" t="s">
        <v>678</v>
      </c>
      <c r="D206" s="94"/>
      <c r="E206" s="92">
        <f>VLOOKUP(C206,Spisok!$A$1:$AA$8695,5,0)</f>
        <v>1553.3802122561876</v>
      </c>
      <c r="F206" s="8">
        <f>VLOOKUP(C206,Spisok!$A$1:$AA$8695,2,0)</f>
        <v>0</v>
      </c>
      <c r="G206" s="8" t="str">
        <f>VLOOKUP(C206,Spisok!$A$1:$AA$8695,4,0)</f>
        <v>EST</v>
      </c>
      <c r="H206" s="10">
        <v>28.51</v>
      </c>
      <c r="I206" s="10">
        <v>24.762867647058822</v>
      </c>
      <c r="J206" s="10">
        <v>46.989915324102533</v>
      </c>
      <c r="K206" s="10">
        <f>LARGE(M206:V206,1)+LARGE(M206:V206,2)+LARGE(M206:V206,3)+LARGE(M206:V206,4)+LARGE(M206:V206,5)+LARGE(M206:V206,6)</f>
        <v>8.3543761191172532</v>
      </c>
      <c r="L206" s="5">
        <f>SUM(H206:K206)</f>
        <v>108.61715909027861</v>
      </c>
      <c r="M206" s="10">
        <f>VLOOKUP(C206,игроки1,7,0)</f>
        <v>0</v>
      </c>
      <c r="N206" s="10">
        <f>VLOOKUP(C206,игроки1,9,0)</f>
        <v>8.3543761191172532</v>
      </c>
      <c r="O206" s="10">
        <f>VLOOKUP(C206,игроки1,11,0)</f>
        <v>0</v>
      </c>
      <c r="P206" s="10">
        <f>VLOOKUP(C206,Spisok!$A$1:$AL$809,13,0)</f>
        <v>0</v>
      </c>
      <c r="Q206" s="10">
        <f>VLOOKUP(C206,игроки1,15,0)</f>
        <v>0</v>
      </c>
      <c r="R206" s="10">
        <f>VLOOKUP(C206,игроки1,17,0)</f>
        <v>0</v>
      </c>
      <c r="S206" s="10">
        <f>VLOOKUP(C206,игроки1,19,0)</f>
        <v>0</v>
      </c>
      <c r="T206" s="10">
        <f>VLOOKUP(C206,игроки1,21,0)</f>
        <v>0</v>
      </c>
      <c r="U206" s="10">
        <f>VLOOKUP(C206,игроки1,23,0)</f>
        <v>0</v>
      </c>
      <c r="V206" s="21">
        <f>VLOOKUP(C206,игроки1,25,0)</f>
        <v>0</v>
      </c>
      <c r="W206" s="16">
        <f>COUNTIFS(M206:V206,"&gt;0")</f>
        <v>1</v>
      </c>
    </row>
    <row r="207" spans="1:23" ht="12.75" customHeight="1" x14ac:dyDescent="0.25">
      <c r="A207" s="13">
        <v>203</v>
      </c>
      <c r="B207" s="13"/>
      <c r="C207" s="94" t="s">
        <v>964</v>
      </c>
      <c r="D207" s="94" t="s">
        <v>784</v>
      </c>
      <c r="E207" s="77">
        <f>VLOOKUP(C207,Spisok!$A$1:$AA$8695,5,0)</f>
        <v>1704.586467839903</v>
      </c>
      <c r="F207" s="8">
        <f>VLOOKUP(C207,Spisok!$A$1:$AA$8695,2,0)</f>
        <v>0</v>
      </c>
      <c r="G207" s="8" t="str">
        <f>VLOOKUP(C207,Spisok!$A$1:$AA$8695,4,0)</f>
        <v>LAT</v>
      </c>
      <c r="H207" s="10"/>
      <c r="I207" s="10">
        <v>107.89280313406579</v>
      </c>
      <c r="J207" s="10">
        <v>0</v>
      </c>
      <c r="K207" s="10">
        <f>LARGE(M207:V207,1)+LARGE(M207:V207,2)+LARGE(M207:V207,3)+LARGE(M207:V207,4)+LARGE(M207:V207,5)+LARGE(M207:V207,6)</f>
        <v>0</v>
      </c>
      <c r="L207" s="5">
        <f>SUM(H207:K207)</f>
        <v>107.89280313406579</v>
      </c>
      <c r="M207" s="10">
        <f>VLOOKUP(C207,игроки1,7,0)</f>
        <v>0</v>
      </c>
      <c r="N207" s="10">
        <f>VLOOKUP(C207,игроки1,9,0)</f>
        <v>0</v>
      </c>
      <c r="O207" s="10">
        <f>VLOOKUP(C207,игроки1,11,0)</f>
        <v>0</v>
      </c>
      <c r="P207" s="10">
        <f>VLOOKUP(C207,Spisok!$A$1:$AL$809,13,0)</f>
        <v>0</v>
      </c>
      <c r="Q207" s="10">
        <f>VLOOKUP(C207,игроки1,15,0)</f>
        <v>0</v>
      </c>
      <c r="R207" s="10">
        <f>VLOOKUP(C207,игроки1,17,0)</f>
        <v>0</v>
      </c>
      <c r="S207" s="10">
        <f>VLOOKUP(C207,игроки1,19,0)</f>
        <v>0</v>
      </c>
      <c r="T207" s="10">
        <f>VLOOKUP(C207,игроки1,21,0)</f>
        <v>0</v>
      </c>
      <c r="U207" s="10">
        <f>VLOOKUP(C207,игроки1,23,0)</f>
        <v>0</v>
      </c>
      <c r="V207" s="21">
        <f>VLOOKUP(C207,игроки1,25,0)</f>
        <v>0</v>
      </c>
      <c r="W207" s="16">
        <f>COUNTIFS(M207:V207,"&gt;0")</f>
        <v>0</v>
      </c>
    </row>
    <row r="208" spans="1:23" ht="12.75" customHeight="1" x14ac:dyDescent="0.25">
      <c r="A208" s="13">
        <v>204</v>
      </c>
      <c r="B208" s="13">
        <v>164</v>
      </c>
      <c r="C208" s="94" t="s">
        <v>975</v>
      </c>
      <c r="D208" s="94" t="s">
        <v>917</v>
      </c>
      <c r="E208" s="92">
        <f>VLOOKUP(C208,Spisok!$A$1:$AA$8695,5,0)</f>
        <v>1768</v>
      </c>
      <c r="F208" s="8">
        <f>VLOOKUP(C208,Spisok!$A$1:$AA$8695,2,0)</f>
        <v>0</v>
      </c>
      <c r="G208" s="8" t="str">
        <f>VLOOKUP(C208,Spisok!$A$1:$AA$8695,4,0)</f>
        <v>LAT</v>
      </c>
      <c r="H208" s="10">
        <v>63.914706897653438</v>
      </c>
      <c r="I208" s="10">
        <v>0</v>
      </c>
      <c r="J208" s="10">
        <v>0</v>
      </c>
      <c r="K208" s="10">
        <f>LARGE(M208:V208,1)+LARGE(M208:V208,2)+LARGE(M208:V208,3)+LARGE(M208:V208,4)+LARGE(M208:V208,5)+LARGE(M208:V208,6)</f>
        <v>42.429324873199022</v>
      </c>
      <c r="L208" s="5">
        <f>SUM(H208:K208)</f>
        <v>106.34403177085247</v>
      </c>
      <c r="M208" s="10">
        <f>VLOOKUP(C208,игроки1,7,0)</f>
        <v>0</v>
      </c>
      <c r="N208" s="10">
        <f>VLOOKUP(C208,игроки1,9,0)</f>
        <v>0</v>
      </c>
      <c r="O208" s="10">
        <f>VLOOKUP(C208,игроки1,11,0)</f>
        <v>0</v>
      </c>
      <c r="P208" s="10">
        <f>VLOOKUP(C208,Spisok!$A$1:$AL$809,13,0)</f>
        <v>0</v>
      </c>
      <c r="Q208" s="10">
        <f>VLOOKUP(C208,игроки1,15,0)</f>
        <v>0</v>
      </c>
      <c r="R208" s="10">
        <f>VLOOKUP(C208,игроки1,17,0)</f>
        <v>0</v>
      </c>
      <c r="S208" s="10">
        <f>VLOOKUP(C208,игроки1,19,0)</f>
        <v>0</v>
      </c>
      <c r="T208" s="10">
        <f>VLOOKUP(C208,игроки1,21,0)</f>
        <v>0</v>
      </c>
      <c r="U208" s="10">
        <f>VLOOKUP(C208,игроки1,23,0)</f>
        <v>42.429324873199022</v>
      </c>
      <c r="V208" s="21">
        <f>VLOOKUP(C208,игроки1,25,0)</f>
        <v>0</v>
      </c>
      <c r="W208" s="16">
        <f>COUNTIFS(M208:V208,"&gt;0")</f>
        <v>1</v>
      </c>
    </row>
    <row r="209" spans="1:23" ht="12.75" customHeight="1" x14ac:dyDescent="0.25">
      <c r="A209" s="13">
        <v>205</v>
      </c>
      <c r="B209" s="13">
        <v>223</v>
      </c>
      <c r="C209" s="94" t="s">
        <v>942</v>
      </c>
      <c r="D209" s="94" t="s">
        <v>427</v>
      </c>
      <c r="E209" s="92">
        <f>VLOOKUP(C209,Spisok!$A$1:$AA$8695,5,0)</f>
        <v>1579.7182770245581</v>
      </c>
      <c r="F209" s="8">
        <f>VLOOKUP(C209,Spisok!$A$1:$AA$8695,2,0)</f>
        <v>0</v>
      </c>
      <c r="G209" s="8" t="str">
        <f>VLOOKUP(C209,Spisok!$A$1:$AA$8695,4,0)</f>
        <v>LAT</v>
      </c>
      <c r="H209" s="10">
        <v>79.814801768916666</v>
      </c>
      <c r="I209" s="10">
        <v>0</v>
      </c>
      <c r="J209" s="10">
        <v>1.952929380097296</v>
      </c>
      <c r="K209" s="10">
        <f>LARGE(M209:V209,1)+LARGE(M209:V209,2)+LARGE(M209:V209,3)+LARGE(M209:V209,4)+LARGE(M209:V209,5)+LARGE(M209:V209,6)</f>
        <v>23.268252112036585</v>
      </c>
      <c r="L209" s="5">
        <f>SUM(H209:K209)</f>
        <v>105.03598326105055</v>
      </c>
      <c r="M209" s="10">
        <f>VLOOKUP(C209,игроки1,7,0)</f>
        <v>0</v>
      </c>
      <c r="N209" s="10">
        <f>VLOOKUP(C209,игроки1,9,0)</f>
        <v>0</v>
      </c>
      <c r="O209" s="10">
        <f>VLOOKUP(C209,игроки1,11,0)</f>
        <v>0</v>
      </c>
      <c r="P209" s="10">
        <f>VLOOKUP(C209,Spisok!$A$1:$AL$809,13,0)</f>
        <v>0</v>
      </c>
      <c r="Q209" s="10">
        <f>VLOOKUP(C209,игроки1,15,0)</f>
        <v>0</v>
      </c>
      <c r="R209" s="10">
        <f>VLOOKUP(C209,игроки1,17,0)</f>
        <v>0</v>
      </c>
      <c r="S209" s="10">
        <f>VLOOKUP(C209,игроки1,19,0)</f>
        <v>0</v>
      </c>
      <c r="T209" s="10">
        <f>VLOOKUP(C209,игроки1,21,0)</f>
        <v>23.268252112036585</v>
      </c>
      <c r="U209" s="10">
        <f>VLOOKUP(C209,игроки1,23,0)</f>
        <v>0</v>
      </c>
      <c r="V209" s="21">
        <f>VLOOKUP(C209,игроки1,25,0)</f>
        <v>0</v>
      </c>
      <c r="W209" s="16">
        <f>COUNTIFS(M209:V209,"&gt;0")</f>
        <v>1</v>
      </c>
    </row>
    <row r="210" spans="1:23" ht="12.75" customHeight="1" x14ac:dyDescent="0.25">
      <c r="A210" s="13">
        <v>206</v>
      </c>
      <c r="B210" s="13">
        <v>247</v>
      </c>
      <c r="C210" s="68" t="s">
        <v>668</v>
      </c>
      <c r="D210" s="68" t="s">
        <v>919</v>
      </c>
      <c r="E210" s="85">
        <f>VLOOKUP(C210,Spisok!$A$1:$AA$8695,5,0)</f>
        <v>1603</v>
      </c>
      <c r="F210" s="69">
        <f>VLOOKUP(C210,Spisok!$A$1:$AA$8695,2,0)</f>
        <v>0</v>
      </c>
      <c r="G210" s="69" t="str">
        <f>VLOOKUP(C210,Spisok!$A$1:$AA$8695,4,0)</f>
        <v>LAT</v>
      </c>
      <c r="H210" s="70">
        <v>13.660876493112863</v>
      </c>
      <c r="I210" s="70">
        <v>57.651694453408766</v>
      </c>
      <c r="J210" s="70">
        <v>16.66916260897079</v>
      </c>
      <c r="K210" s="70">
        <f>LARGE(M210:V210,1)+LARGE(M210:V210,2)+LARGE(M210:V210,3)+LARGE(M210:V210,4)+LARGE(M210:V210,5)+LARGE(M210:V210,6)</f>
        <v>16.66916260897079</v>
      </c>
      <c r="L210" s="5">
        <f>SUM(H210:K210)</f>
        <v>104.65089616446322</v>
      </c>
      <c r="M210" s="70">
        <f>VLOOKUP(C210,игроки1,7,0)</f>
        <v>16.66916260897079</v>
      </c>
      <c r="N210" s="70">
        <f>VLOOKUP(C210,игроки1,9,0)</f>
        <v>0</v>
      </c>
      <c r="O210" s="10">
        <f>VLOOKUP(C210,игроки1,11,0)</f>
        <v>0</v>
      </c>
      <c r="P210" s="10">
        <f>VLOOKUP(C210,Spisok!$A$1:$AL$809,13,0)</f>
        <v>0</v>
      </c>
      <c r="Q210" s="10">
        <f>VLOOKUP(C210,игроки1,15,0)</f>
        <v>0</v>
      </c>
      <c r="R210" s="10">
        <f>VLOOKUP(C210,игроки1,17,0)</f>
        <v>0</v>
      </c>
      <c r="S210" s="10">
        <f>VLOOKUP(C210,игроки1,19,0)</f>
        <v>0</v>
      </c>
      <c r="T210" s="10">
        <f>VLOOKUP(C210,игроки1,21,0)</f>
        <v>0</v>
      </c>
      <c r="U210" s="10">
        <f>VLOOKUP(C210,игроки1,23,0)</f>
        <v>0</v>
      </c>
      <c r="V210" s="71">
        <f>VLOOKUP(C210,игроки1,25,0)</f>
        <v>0</v>
      </c>
      <c r="W210" s="72">
        <f>COUNTIFS(M210:V210,"&gt;0")</f>
        <v>1</v>
      </c>
    </row>
    <row r="211" spans="1:23" ht="12.75" customHeight="1" x14ac:dyDescent="0.25">
      <c r="A211" s="13">
        <v>207</v>
      </c>
      <c r="B211" s="13">
        <v>152</v>
      </c>
      <c r="C211" s="94" t="s">
        <v>81</v>
      </c>
      <c r="D211" s="94" t="s">
        <v>336</v>
      </c>
      <c r="E211" s="92">
        <f>VLOOKUP(C211,Spisok!$A$1:$AA$8695,5,0)</f>
        <v>1751</v>
      </c>
      <c r="F211" s="8">
        <f>VLOOKUP(C211,Spisok!$A$1:$AA$8695,2,0)</f>
        <v>0</v>
      </c>
      <c r="G211" s="8" t="str">
        <f>VLOOKUP(C211,Spisok!$A$1:$AA$8695,4,0)</f>
        <v>RUS</v>
      </c>
      <c r="H211" s="10">
        <v>24.457160933431748</v>
      </c>
      <c r="I211" s="10">
        <v>28.45852270755994</v>
      </c>
      <c r="J211" s="10">
        <v>0</v>
      </c>
      <c r="K211" s="10">
        <f>LARGE(M211:V211,1)+LARGE(M211:V211,2)+LARGE(M211:V211,3)+LARGE(M211:V211,4)+LARGE(M211:V211,5)+LARGE(M211:V211,6)</f>
        <v>51.089390369750191</v>
      </c>
      <c r="L211" s="5">
        <f>SUM(H211:K211)</f>
        <v>104.00507401074188</v>
      </c>
      <c r="M211" s="10">
        <f>VLOOKUP(C211,игроки1,7,0)</f>
        <v>0</v>
      </c>
      <c r="N211" s="10">
        <f>VLOOKUP(C211,игроки1,9,0)</f>
        <v>0</v>
      </c>
      <c r="O211" s="10">
        <f>VLOOKUP(C211,игроки1,11,0)</f>
        <v>0</v>
      </c>
      <c r="P211" s="10">
        <f>VLOOKUP(C211,Spisok!$A$1:$AL$809,13,0)</f>
        <v>51.089390369750191</v>
      </c>
      <c r="Q211" s="10">
        <f>VLOOKUP(C211,игроки1,15,0)</f>
        <v>0</v>
      </c>
      <c r="R211" s="10">
        <f>VLOOKUP(C211,игроки1,17,0)</f>
        <v>0</v>
      </c>
      <c r="S211" s="10">
        <f>VLOOKUP(C211,игроки1,19,0)</f>
        <v>0</v>
      </c>
      <c r="T211" s="10">
        <f>VLOOKUP(C211,игроки1,21,0)</f>
        <v>0</v>
      </c>
      <c r="U211" s="10">
        <f>VLOOKUP(C211,игроки1,23,0)</f>
        <v>0</v>
      </c>
      <c r="V211" s="21">
        <f>VLOOKUP(C211,игроки1,25,0)</f>
        <v>0</v>
      </c>
      <c r="W211" s="16">
        <f>COUNTIFS(M211:V211,"&gt;0")</f>
        <v>1</v>
      </c>
    </row>
    <row r="212" spans="1:23" ht="12.75" customHeight="1" x14ac:dyDescent="0.25">
      <c r="A212" s="13">
        <v>208</v>
      </c>
      <c r="B212" s="13">
        <v>182</v>
      </c>
      <c r="C212" s="94" t="s">
        <v>842</v>
      </c>
      <c r="D212" s="94" t="s">
        <v>934</v>
      </c>
      <c r="E212" s="92">
        <f>VLOOKUP(C212,Spisok!$A$1:$AA$8695,5,0)</f>
        <v>1450</v>
      </c>
      <c r="F212" s="8">
        <f>VLOOKUP(C212,Spisok!$A$1:$AA$8695,2,0)</f>
        <v>0</v>
      </c>
      <c r="G212" s="8" t="str">
        <f>VLOOKUP(C212,Spisok!$A$1:$AA$8695,4,0)</f>
        <v>LAT</v>
      </c>
      <c r="H212" s="10"/>
      <c r="I212" s="10">
        <v>2.1254617375770168</v>
      </c>
      <c r="J212" s="10">
        <v>62.027462689588795</v>
      </c>
      <c r="K212" s="10">
        <f>LARGE(M212:V212,1)+LARGE(M212:V212,2)+LARGE(M212:V212,3)+LARGE(M212:V212,4)+LARGE(M212:V212,5)+LARGE(M212:V212,6)</f>
        <v>38.278796299164981</v>
      </c>
      <c r="L212" s="5">
        <f>SUM(H212:K212)</f>
        <v>102.43172072633079</v>
      </c>
      <c r="M212" s="10">
        <f>VLOOKUP(C212,игроки1,7,0)</f>
        <v>0.01</v>
      </c>
      <c r="N212" s="10">
        <f>VLOOKUP(C212,игроки1,9,0)</f>
        <v>4.5145504884130663</v>
      </c>
      <c r="O212" s="10">
        <f>VLOOKUP(C212,игроки1,11,0)</f>
        <v>10.254563487378091</v>
      </c>
      <c r="P212" s="10">
        <f>VLOOKUP(C212,Spisok!$A$1:$AL$809,13,0)</f>
        <v>0</v>
      </c>
      <c r="Q212" s="10">
        <f>VLOOKUP(C212,игроки1,15,0)</f>
        <v>0</v>
      </c>
      <c r="R212" s="10">
        <f>VLOOKUP(C212,игроки1,17,0)</f>
        <v>13.894736842105265</v>
      </c>
      <c r="S212" s="10">
        <f>VLOOKUP(C212,игроки1,19,0)</f>
        <v>1.9431843533873727</v>
      </c>
      <c r="T212" s="10">
        <f>VLOOKUP(C212,игроки1,21,0)</f>
        <v>2.7904182762508549</v>
      </c>
      <c r="U212" s="10">
        <f>VLOOKUP(C212,игроки1,23,0)</f>
        <v>4.8813428516303299</v>
      </c>
      <c r="V212" s="21">
        <f>VLOOKUP(C212,игроки1,25,0)</f>
        <v>0</v>
      </c>
      <c r="W212" s="16">
        <f>COUNTIFS(M212:V212,"&gt;0")</f>
        <v>7</v>
      </c>
    </row>
    <row r="213" spans="1:23" ht="12.75" customHeight="1" x14ac:dyDescent="0.25">
      <c r="A213" s="13">
        <v>209</v>
      </c>
      <c r="B213" s="13">
        <v>176</v>
      </c>
      <c r="C213" s="94" t="s">
        <v>1018</v>
      </c>
      <c r="D213" s="94"/>
      <c r="E213" s="92">
        <f>VLOOKUP(C213,Spisok!$A$1:$AA$8695,5,0)</f>
        <v>1659.1516037462468</v>
      </c>
      <c r="F213" s="8">
        <f>VLOOKUP(C213,Spisok!$A$1:$AA$8695,2,0)</f>
        <v>0</v>
      </c>
      <c r="G213" s="8" t="str">
        <f>VLOOKUP(C213,Spisok!$A$1:$AA$8695,4,0)</f>
        <v>LAT</v>
      </c>
      <c r="H213" s="10"/>
      <c r="I213" s="10"/>
      <c r="J213" s="10">
        <v>60.891752490071752</v>
      </c>
      <c r="K213" s="10">
        <f>LARGE(M213:V213,1)+LARGE(M213:V213,2)+LARGE(M213:V213,3)+LARGE(M213:V213,4)+LARGE(M213:V213,5)+LARGE(M213:V213,6)</f>
        <v>39.499705609641545</v>
      </c>
      <c r="L213" s="5">
        <f>SUM(H213:K213)</f>
        <v>100.3914580997133</v>
      </c>
      <c r="M213" s="10">
        <f>VLOOKUP(C213,игроки1,7,0)</f>
        <v>20.766850617244568</v>
      </c>
      <c r="N213" s="10">
        <f>VLOOKUP(C213,игроки1,9,0)</f>
        <v>0</v>
      </c>
      <c r="O213" s="10">
        <f>VLOOKUP(C213,игроки1,11,0)</f>
        <v>0</v>
      </c>
      <c r="P213" s="10">
        <f>VLOOKUP(C213,Spisok!$A$1:$AL$809,13,0)</f>
        <v>0</v>
      </c>
      <c r="Q213" s="10">
        <f>VLOOKUP(C213,игроки1,15,0)</f>
        <v>0</v>
      </c>
      <c r="R213" s="10">
        <f>VLOOKUP(C213,игроки1,17,0)</f>
        <v>0</v>
      </c>
      <c r="S213" s="10">
        <f>VLOOKUP(C213,игроки1,19,0)</f>
        <v>0</v>
      </c>
      <c r="T213" s="10">
        <f>VLOOKUP(C213,игроки1,21,0)</f>
        <v>18.732854992396977</v>
      </c>
      <c r="U213" s="10">
        <f>VLOOKUP(C213,игроки1,23,0)</f>
        <v>0</v>
      </c>
      <c r="V213" s="21">
        <f>VLOOKUP(C213,игроки1,25,0)</f>
        <v>0</v>
      </c>
      <c r="W213" s="16">
        <f>COUNTIFS(M213:V213,"&gt;0")</f>
        <v>2</v>
      </c>
    </row>
    <row r="214" spans="1:23" ht="12.75" customHeight="1" x14ac:dyDescent="0.25">
      <c r="A214" s="13">
        <v>210</v>
      </c>
      <c r="B214" s="13">
        <v>181</v>
      </c>
      <c r="C214" s="94" t="s">
        <v>416</v>
      </c>
      <c r="D214" s="94" t="s">
        <v>435</v>
      </c>
      <c r="E214" s="92">
        <f>VLOOKUP(C214,Spisok!$A$1:$AA$8695,5,0)</f>
        <v>1661.2362647878449</v>
      </c>
      <c r="F214" s="8">
        <f>VLOOKUP(C214,Spisok!$A$1:$AA$8695,2,0)</f>
        <v>0</v>
      </c>
      <c r="G214" s="8" t="str">
        <f>VLOOKUP(C214,Spisok!$A$1:$AA$8695,4,0)</f>
        <v>LAT</v>
      </c>
      <c r="H214" s="10">
        <v>11.909612445532092</v>
      </c>
      <c r="I214" s="10">
        <v>24.834744026443918</v>
      </c>
      <c r="J214" s="10">
        <v>23.322850878799457</v>
      </c>
      <c r="K214" s="10">
        <f>LARGE(M214:V214,1)+LARGE(M214:V214,2)+LARGE(M214:V214,3)+LARGE(M214:V214,4)+LARGE(M214:V214,5)+LARGE(M214:V214,6)</f>
        <v>38.618220951459783</v>
      </c>
      <c r="L214" s="5">
        <f>SUM(H214:K214)</f>
        <v>98.685428302235252</v>
      </c>
      <c r="M214" s="10">
        <f>VLOOKUP(C214,игроки1,7,0)</f>
        <v>0</v>
      </c>
      <c r="N214" s="10">
        <f>VLOOKUP(C214,игроки1,9,0)</f>
        <v>0</v>
      </c>
      <c r="O214" s="10">
        <f>VLOOKUP(C214,игроки1,11,0)</f>
        <v>0</v>
      </c>
      <c r="P214" s="10">
        <f>VLOOKUP(C214,Spisok!$A$1:$AL$809,13,0)</f>
        <v>0</v>
      </c>
      <c r="Q214" s="10">
        <f>VLOOKUP(C214,игроки1,15,0)</f>
        <v>0</v>
      </c>
      <c r="R214" s="10">
        <f>VLOOKUP(C214,игроки1,17,0)</f>
        <v>0</v>
      </c>
      <c r="S214" s="10">
        <f>VLOOKUP(C214,игроки1,19,0)</f>
        <v>0</v>
      </c>
      <c r="T214" s="10">
        <f>VLOOKUP(C214,игроки1,21,0)</f>
        <v>38.618220951459783</v>
      </c>
      <c r="U214" s="10">
        <f>VLOOKUP(C214,игроки1,23,0)</f>
        <v>0</v>
      </c>
      <c r="V214" s="21">
        <f>VLOOKUP(C214,игроки1,25,0)</f>
        <v>0</v>
      </c>
      <c r="W214" s="16">
        <f>COUNTIFS(M214:V214,"&gt;0")</f>
        <v>1</v>
      </c>
    </row>
    <row r="215" spans="1:23" ht="12.75" customHeight="1" x14ac:dyDescent="0.25">
      <c r="A215" s="13">
        <v>211</v>
      </c>
      <c r="B215" s="13">
        <v>226</v>
      </c>
      <c r="C215" s="94" t="s">
        <v>474</v>
      </c>
      <c r="D215" s="94" t="s">
        <v>525</v>
      </c>
      <c r="E215" s="92">
        <f>VLOOKUP(C215,Spisok!$A$1:$AA$8695,5,0)</f>
        <v>1447</v>
      </c>
      <c r="F215" s="8">
        <f>VLOOKUP(C215,Spisok!$A$1:$AA$8695,2,0)</f>
        <v>0</v>
      </c>
      <c r="G215" s="8" t="str">
        <f>VLOOKUP(C215,Spisok!$A$1:$AA$8695,4,0)</f>
        <v>LAT</v>
      </c>
      <c r="H215" s="10">
        <v>23.700397343843512</v>
      </c>
      <c r="I215" s="10">
        <v>29.501771563547695</v>
      </c>
      <c r="J215" s="10">
        <v>22.148619943476543</v>
      </c>
      <c r="K215" s="10">
        <f>LARGE(M215:V215,1)+LARGE(M215:V215,2)+LARGE(M215:V215,3)+LARGE(M215:V215,4)+LARGE(M215:V215,5)+LARGE(M215:V215,6)</f>
        <v>22.148619943476543</v>
      </c>
      <c r="L215" s="5">
        <f>SUM(H215:K215)</f>
        <v>97.499408794344305</v>
      </c>
      <c r="M215" s="10">
        <f>VLOOKUP(C215,игроки1,7,0)</f>
        <v>22.148619943476543</v>
      </c>
      <c r="N215" s="10">
        <f>VLOOKUP(C215,игроки1,9,0)</f>
        <v>0</v>
      </c>
      <c r="O215" s="10">
        <f>VLOOKUP(C215,игроки1,11,0)</f>
        <v>0</v>
      </c>
      <c r="P215" s="10">
        <f>VLOOKUP(C215,Spisok!$A$1:$AL$809,13,0)</f>
        <v>0</v>
      </c>
      <c r="Q215" s="10">
        <f>VLOOKUP(C215,игроки1,15,0)</f>
        <v>0</v>
      </c>
      <c r="R215" s="10">
        <f>VLOOKUP(C215,игроки1,17,0)</f>
        <v>0</v>
      </c>
      <c r="S215" s="10">
        <f>VLOOKUP(C215,игроки1,19,0)</f>
        <v>0</v>
      </c>
      <c r="T215" s="10">
        <f>VLOOKUP(C215,игроки1,21,0)</f>
        <v>0</v>
      </c>
      <c r="U215" s="10">
        <f>VLOOKUP(C215,игроки1,23,0)</f>
        <v>0</v>
      </c>
      <c r="V215" s="21">
        <f>VLOOKUP(C215,игроки1,25,0)</f>
        <v>0</v>
      </c>
      <c r="W215" s="16">
        <f>COUNTIFS(M215:V215,"&gt;0")</f>
        <v>1</v>
      </c>
    </row>
    <row r="216" spans="1:23" ht="12.75" customHeight="1" x14ac:dyDescent="0.25">
      <c r="A216" s="13">
        <v>212</v>
      </c>
      <c r="B216" s="13">
        <v>199</v>
      </c>
      <c r="C216" s="99" t="s">
        <v>992</v>
      </c>
      <c r="D216" s="100"/>
      <c r="E216" s="108">
        <f>VLOOKUP(C216,Spisok!$A$1:$AA$8695,5,0)</f>
        <v>1561</v>
      </c>
      <c r="F216" s="101">
        <f>VLOOKUP(C216,Spisok!$A$1:$AA$8695,2,0)</f>
        <v>0</v>
      </c>
      <c r="G216" s="101" t="str">
        <f>VLOOKUP(C216,Spisok!$A$1:$AA$8695,4,0)</f>
        <v>EST</v>
      </c>
      <c r="H216" s="102"/>
      <c r="I216" s="102"/>
      <c r="J216" s="102">
        <v>63.724450288563439</v>
      </c>
      <c r="K216" s="102">
        <f>LARGE(M216:V216,1)+LARGE(M216:V216,2)+LARGE(M216:V216,3)+LARGE(M216:V216,4)+LARGE(M216:V216,5)+LARGE(M216:V216,6)</f>
        <v>32.858750216375277</v>
      </c>
      <c r="L216" s="103">
        <f>SUM(H216:K216)</f>
        <v>96.583200504938716</v>
      </c>
      <c r="M216" s="102">
        <f>VLOOKUP(C216,игроки1,7,0)</f>
        <v>0</v>
      </c>
      <c r="N216" s="102">
        <f>VLOOKUP(C216,игроки1,9,0)</f>
        <v>0</v>
      </c>
      <c r="O216" s="102">
        <f>VLOOKUP(C216,игроки1,11,0)</f>
        <v>32.858750216375277</v>
      </c>
      <c r="P216" s="102">
        <f>VLOOKUP(C216,Spisok!$A$1:$AL$809,13,0)</f>
        <v>0</v>
      </c>
      <c r="Q216" s="102">
        <f>VLOOKUP(C216,игроки1,15,0)</f>
        <v>0</v>
      </c>
      <c r="R216" s="104">
        <f>VLOOKUP(C216,игроки1,17,0)</f>
        <v>0</v>
      </c>
      <c r="S216" s="104">
        <f>VLOOKUP(C216,игроки1,19,0)</f>
        <v>0</v>
      </c>
      <c r="T216" s="104">
        <f>VLOOKUP(C216,игроки1,21,0)</f>
        <v>0</v>
      </c>
      <c r="U216" s="104">
        <f>VLOOKUP(C216,игроки1,23,0)</f>
        <v>0</v>
      </c>
      <c r="V216" s="105">
        <f>VLOOKUP(C216,игроки1,25,0)</f>
        <v>0</v>
      </c>
      <c r="W216" s="106">
        <f>COUNTIFS(M216:V216,"&gt;0")</f>
        <v>1</v>
      </c>
    </row>
    <row r="217" spans="1:23" ht="12.75" customHeight="1" x14ac:dyDescent="0.25">
      <c r="A217" s="13">
        <v>213</v>
      </c>
      <c r="B217" s="13">
        <v>235</v>
      </c>
      <c r="C217" s="94" t="s">
        <v>182</v>
      </c>
      <c r="D217" s="94" t="s">
        <v>358</v>
      </c>
      <c r="E217" s="92">
        <f>VLOOKUP(C217,Spisok!$A$1:$AA$8695,5,0)</f>
        <v>1562.2713066545771</v>
      </c>
      <c r="F217" s="8">
        <f>VLOOKUP(C217,Spisok!$A$1:$AA$8695,2,0)</f>
        <v>0</v>
      </c>
      <c r="G217" s="8" t="str">
        <f>VLOOKUP(C217,Spisok!$A$1:$AA$8695,4,0)</f>
        <v>LAT</v>
      </c>
      <c r="H217" s="10">
        <v>14.656004718050941</v>
      </c>
      <c r="I217" s="10">
        <v>31.316222790361145</v>
      </c>
      <c r="J217" s="10">
        <v>29.848061574036073</v>
      </c>
      <c r="K217" s="10">
        <f>LARGE(M217:V217,1)+LARGE(M217:V217,2)+LARGE(M217:V217,3)+LARGE(M217:V217,4)+LARGE(M217:V217,5)+LARGE(M217:V217,6)</f>
        <v>20.426895482851133</v>
      </c>
      <c r="L217" s="5">
        <f>SUM(H217:K217)</f>
        <v>96.247184565299307</v>
      </c>
      <c r="M217" s="10">
        <f>VLOOKUP(C217,игроки1,7,0)</f>
        <v>18.027780455789326</v>
      </c>
      <c r="N217" s="10">
        <f>VLOOKUP(C217,игроки1,9,0)</f>
        <v>0</v>
      </c>
      <c r="O217" s="10">
        <f>VLOOKUP(C217,игроки1,11,0)</f>
        <v>0</v>
      </c>
      <c r="P217" s="10">
        <f>VLOOKUP(C217,Spisok!$A$1:$AL$809,13,0)</f>
        <v>0</v>
      </c>
      <c r="Q217" s="10">
        <f>VLOOKUP(C217,игроки1,15,0)</f>
        <v>0</v>
      </c>
      <c r="R217" s="10">
        <f>VLOOKUP(C217,игроки1,17,0)</f>
        <v>0</v>
      </c>
      <c r="S217" s="10">
        <f>VLOOKUP(C217,игроки1,19,0)</f>
        <v>0</v>
      </c>
      <c r="T217" s="10">
        <f>VLOOKUP(C217,игроки1,21,0)</f>
        <v>2.3991150270618071</v>
      </c>
      <c r="U217" s="10">
        <f>VLOOKUP(C217,игроки1,23,0)</f>
        <v>0</v>
      </c>
      <c r="V217" s="21">
        <f>VLOOKUP(C217,игроки1,25,0)</f>
        <v>0</v>
      </c>
      <c r="W217" s="16">
        <f>COUNTIFS(M217:V217,"&gt;0")</f>
        <v>2</v>
      </c>
    </row>
    <row r="218" spans="1:23" ht="12.75" customHeight="1" x14ac:dyDescent="0.25">
      <c r="A218" s="13">
        <v>214</v>
      </c>
      <c r="B218" s="13"/>
      <c r="C218" s="94" t="s">
        <v>119</v>
      </c>
      <c r="D218" s="94" t="s">
        <v>325</v>
      </c>
      <c r="E218" s="92">
        <f>VLOOKUP(C218,Spisok!$A$1:$AA$8695,5,0)</f>
        <v>1683.5463028925647</v>
      </c>
      <c r="F218" s="8">
        <f>VLOOKUP(C218,Spisok!$A$1:$AA$8695,2,0)</f>
        <v>0</v>
      </c>
      <c r="G218" s="8" t="str">
        <f>VLOOKUP(C218,Spisok!$A$1:$AA$8695,4,0)</f>
        <v>LAT</v>
      </c>
      <c r="H218" s="10">
        <v>30.475842793170557</v>
      </c>
      <c r="I218" s="10">
        <v>48.13535976359357</v>
      </c>
      <c r="J218" s="10">
        <v>16.18737231133354</v>
      </c>
      <c r="K218" s="10">
        <f>LARGE(M218:V218,1)+LARGE(M218:V218,2)+LARGE(M218:V218,3)+LARGE(M218:V218,4)+LARGE(M218:V218,5)+LARGE(M218:V218,6)</f>
        <v>0</v>
      </c>
      <c r="L218" s="5">
        <f>SUM(H218:K218)</f>
        <v>94.79857486809766</v>
      </c>
      <c r="M218" s="10">
        <f>VLOOKUP(C218,игроки1,7,0)</f>
        <v>0</v>
      </c>
      <c r="N218" s="10">
        <f>VLOOKUP(C218,игроки1,9,0)</f>
        <v>0</v>
      </c>
      <c r="O218" s="10">
        <f>VLOOKUP(C218,игроки1,11,0)</f>
        <v>0</v>
      </c>
      <c r="P218" s="10">
        <f>VLOOKUP(C218,Spisok!$A$1:$AL$809,13,0)</f>
        <v>0</v>
      </c>
      <c r="Q218" s="10">
        <f>VLOOKUP(C218,игроки1,15,0)</f>
        <v>0</v>
      </c>
      <c r="R218" s="10">
        <f>VLOOKUP(C218,игроки1,17,0)</f>
        <v>0</v>
      </c>
      <c r="S218" s="10">
        <f>VLOOKUP(C218,игроки1,19,0)</f>
        <v>0</v>
      </c>
      <c r="T218" s="10">
        <f>VLOOKUP(C218,игроки1,21,0)</f>
        <v>0</v>
      </c>
      <c r="U218" s="10">
        <f>VLOOKUP(C218,игроки1,23,0)</f>
        <v>0</v>
      </c>
      <c r="V218" s="21">
        <f>VLOOKUP(C218,игроки1,25,0)</f>
        <v>0</v>
      </c>
      <c r="W218" s="16">
        <f>COUNTIFS(M218:V218,"&gt;0")</f>
        <v>0</v>
      </c>
    </row>
    <row r="219" spans="1:23" ht="12.75" customHeight="1" x14ac:dyDescent="0.25">
      <c r="A219" s="13">
        <v>215</v>
      </c>
      <c r="B219" s="13">
        <v>189</v>
      </c>
      <c r="C219" s="68" t="s">
        <v>944</v>
      </c>
      <c r="D219" s="68" t="s">
        <v>924</v>
      </c>
      <c r="E219" s="85">
        <f>VLOOKUP(C219,Spisok!$A$1:$AA$8695,5,0)</f>
        <v>1514.3892485741101</v>
      </c>
      <c r="F219" s="69">
        <f>VLOOKUP(C219,Spisok!$A$1:$AA$8695,2,0)</f>
        <v>0</v>
      </c>
      <c r="G219" s="69" t="str">
        <f>VLOOKUP(C219,Spisok!$A$1:$AA$8695,4,0)</f>
        <v>LAT</v>
      </c>
      <c r="H219" s="70">
        <v>20.319722623880626</v>
      </c>
      <c r="I219" s="70">
        <v>17.837291460652651</v>
      </c>
      <c r="J219" s="70">
        <v>19.728440997364146</v>
      </c>
      <c r="K219" s="70">
        <f>LARGE(M219:V219,1)+LARGE(M219:V219,2)+LARGE(M219:V219,3)+LARGE(M219:V219,4)+LARGE(M219:V219,5)+LARGE(M219:V219,6)</f>
        <v>36.759761693082766</v>
      </c>
      <c r="L219" s="5">
        <f>SUM(H219:K219)</f>
        <v>94.645216774980184</v>
      </c>
      <c r="M219" s="70">
        <f>VLOOKUP(C219,игроки1,7,0)</f>
        <v>0</v>
      </c>
      <c r="N219" s="70">
        <f>VLOOKUP(C219,игроки1,9,0)</f>
        <v>0</v>
      </c>
      <c r="O219" s="10">
        <f>VLOOKUP(C219,игроки1,11,0)</f>
        <v>0</v>
      </c>
      <c r="P219" s="10">
        <f>VLOOKUP(C219,Spisok!$A$1:$AL$809,13,0)</f>
        <v>0</v>
      </c>
      <c r="Q219" s="10">
        <f>VLOOKUP(C219,игроки1,15,0)</f>
        <v>0</v>
      </c>
      <c r="R219" s="10">
        <f>VLOOKUP(C219,игроки1,17,0)</f>
        <v>0</v>
      </c>
      <c r="S219" s="10">
        <f>VLOOKUP(C219,игроки1,19,0)</f>
        <v>0</v>
      </c>
      <c r="T219" s="10">
        <f>VLOOKUP(C219,игроки1,21,0)</f>
        <v>36.759761693082766</v>
      </c>
      <c r="U219" s="10">
        <f>VLOOKUP(C219,игроки1,23,0)</f>
        <v>0</v>
      </c>
      <c r="V219" s="71">
        <f>VLOOKUP(C219,игроки1,25,0)</f>
        <v>0</v>
      </c>
      <c r="W219" s="72">
        <f>COUNTIFS(M219:V219,"&gt;0")</f>
        <v>1</v>
      </c>
    </row>
    <row r="220" spans="1:23" ht="12.75" customHeight="1" x14ac:dyDescent="0.25">
      <c r="A220" s="13">
        <v>216</v>
      </c>
      <c r="B220" s="13">
        <v>128</v>
      </c>
      <c r="C220" s="94" t="s">
        <v>1058</v>
      </c>
      <c r="D220" s="94"/>
      <c r="E220" s="92">
        <f>VLOOKUP(C220,Spisok!$A$1:$AA$8695,5,0)</f>
        <v>1613.1106455747035</v>
      </c>
      <c r="F220" s="8">
        <f>VLOOKUP(C220,Spisok!$A$1:$AA$8695,2,0)</f>
        <v>0</v>
      </c>
      <c r="G220" s="8" t="str">
        <f>VLOOKUP(C220,Spisok!$A$1:$AA$8695,4,0)</f>
        <v>LAT</v>
      </c>
      <c r="H220" s="10"/>
      <c r="I220" s="10"/>
      <c r="J220" s="10">
        <v>33.119971392812445</v>
      </c>
      <c r="K220" s="10">
        <f>LARGE(M220:V220,1)+LARGE(M220:V220,2)+LARGE(M220:V220,3)+LARGE(M220:V220,4)+LARGE(M220:V220,5)+LARGE(M220:V220,6)</f>
        <v>61.459216232435139</v>
      </c>
      <c r="L220" s="5">
        <f>SUM(H220:K220)</f>
        <v>94.579187625247584</v>
      </c>
      <c r="M220" s="10">
        <f>VLOOKUP(C220,игроки1,7,0)</f>
        <v>33.119971392812445</v>
      </c>
      <c r="N220" s="10">
        <f>VLOOKUP(C220,игроки1,9,0)</f>
        <v>0</v>
      </c>
      <c r="O220" s="10">
        <f>VLOOKUP(C220,игроки1,11,0)</f>
        <v>0</v>
      </c>
      <c r="P220" s="10">
        <f>VLOOKUP(C220,Spisok!$A$1:$AL$809,13,0)</f>
        <v>0</v>
      </c>
      <c r="Q220" s="10">
        <f>VLOOKUP(C220,игроки1,15,0)</f>
        <v>0</v>
      </c>
      <c r="R220" s="10">
        <f>VLOOKUP(C220,игроки1,17,0)</f>
        <v>0</v>
      </c>
      <c r="S220" s="10">
        <f>VLOOKUP(C220,игроки1,19,0)</f>
        <v>0</v>
      </c>
      <c r="T220" s="10">
        <f>VLOOKUP(C220,игроки1,21,0)</f>
        <v>28.33924483962269</v>
      </c>
      <c r="U220" s="10">
        <f>VLOOKUP(C220,игроки1,23,0)</f>
        <v>0</v>
      </c>
      <c r="V220" s="21">
        <f>VLOOKUP(C220,игроки1,25,0)</f>
        <v>0</v>
      </c>
      <c r="W220" s="16">
        <f>COUNTIFS(M220:V220,"&gt;0")</f>
        <v>2</v>
      </c>
    </row>
    <row r="221" spans="1:23" ht="12.75" customHeight="1" x14ac:dyDescent="0.25">
      <c r="A221" s="13">
        <v>217</v>
      </c>
      <c r="B221" s="13">
        <v>322</v>
      </c>
      <c r="C221" s="94" t="s">
        <v>489</v>
      </c>
      <c r="D221" s="94" t="s">
        <v>523</v>
      </c>
      <c r="E221" s="92">
        <f>VLOOKUP(C221,Spisok!$A$1:$AA$8695,5,0)</f>
        <v>1479</v>
      </c>
      <c r="F221" s="8">
        <f>VLOOKUP(C221,Spisok!$A$1:$AA$8695,2,0)</f>
        <v>0</v>
      </c>
      <c r="G221" s="8" t="str">
        <f>VLOOKUP(C221,Spisok!$A$1:$AA$8695,4,0)</f>
        <v>GER</v>
      </c>
      <c r="H221" s="10">
        <v>30.333687822516989</v>
      </c>
      <c r="I221" s="10">
        <v>20.911756423211358</v>
      </c>
      <c r="J221" s="10">
        <v>37.622329301986518</v>
      </c>
      <c r="K221" s="10">
        <f>LARGE(M221:V221,1)+LARGE(M221:V221,2)+LARGE(M221:V221,3)+LARGE(M221:V221,4)+LARGE(M221:V221,5)+LARGE(M221:V221,6)</f>
        <v>0</v>
      </c>
      <c r="L221" s="5">
        <f>SUM(H221:K221)</f>
        <v>88.867773547714876</v>
      </c>
      <c r="M221" s="10">
        <f>VLOOKUP(C221,игроки1,7,0)</f>
        <v>0</v>
      </c>
      <c r="N221" s="10">
        <f>VLOOKUP(C221,игроки1,9,0)</f>
        <v>0</v>
      </c>
      <c r="O221" s="10">
        <f>VLOOKUP(C221,игроки1,11,0)</f>
        <v>0</v>
      </c>
      <c r="P221" s="10">
        <f>VLOOKUP(C221,Spisok!$A$1:$AL$809,13,0)</f>
        <v>0</v>
      </c>
      <c r="Q221" s="10">
        <f>VLOOKUP(C221,игроки1,15,0)</f>
        <v>0</v>
      </c>
      <c r="R221" s="10">
        <f>VLOOKUP(C221,игроки1,17,0)</f>
        <v>0</v>
      </c>
      <c r="S221" s="10">
        <f>VLOOKUP(C221,игроки1,19,0)</f>
        <v>0</v>
      </c>
      <c r="T221" s="10">
        <f>VLOOKUP(C221,игроки1,21,0)</f>
        <v>0</v>
      </c>
      <c r="U221" s="10">
        <f>VLOOKUP(C221,игроки1,23,0)</f>
        <v>0</v>
      </c>
      <c r="V221" s="21">
        <f>VLOOKUP(C221,игроки1,25,0)</f>
        <v>0</v>
      </c>
      <c r="W221" s="16">
        <f>COUNTIFS(M221:V221,"&gt;0")</f>
        <v>0</v>
      </c>
    </row>
    <row r="222" spans="1:23" ht="12.75" customHeight="1" x14ac:dyDescent="0.25">
      <c r="A222" s="13">
        <v>218</v>
      </c>
      <c r="B222" s="13">
        <v>93</v>
      </c>
      <c r="C222" s="94" t="s">
        <v>170</v>
      </c>
      <c r="D222" s="94"/>
      <c r="E222" s="92">
        <f>VLOOKUP(C222,Spisok!$A$1:$AA$8695,5,0)</f>
        <v>1966.5768978918447</v>
      </c>
      <c r="F222" s="8">
        <f>VLOOKUP(C222,Spisok!$A$1:$AA$8695,2,0)</f>
        <v>0</v>
      </c>
      <c r="G222" s="8" t="str">
        <f>VLOOKUP(C222,Spisok!$A$1:$AA$8695,4,0)</f>
        <v>LAT</v>
      </c>
      <c r="H222" s="10"/>
      <c r="I222" s="10"/>
      <c r="J222" s="10"/>
      <c r="K222" s="10">
        <f>LARGE(M222:V222,1)+LARGE(M222:V222,2)+LARGE(M222:V222,3)+LARGE(M222:V222,4)+LARGE(M222:V222,5)+LARGE(M222:V222,6)</f>
        <v>88.562100426341928</v>
      </c>
      <c r="L222" s="5">
        <f>SUM(H222:K222)</f>
        <v>88.562100426341928</v>
      </c>
      <c r="M222" s="10">
        <f>VLOOKUP(C222,игроки1,7,0)</f>
        <v>0</v>
      </c>
      <c r="N222" s="10">
        <f>VLOOKUP(C222,игроки1,9,0)</f>
        <v>0</v>
      </c>
      <c r="O222" s="10">
        <f>VLOOKUP(C222,игроки1,11,0)</f>
        <v>0</v>
      </c>
      <c r="P222" s="10">
        <f>VLOOKUP(C222,Spisok!$A$1:$AL$809,13,0)</f>
        <v>0</v>
      </c>
      <c r="Q222" s="10">
        <f>VLOOKUP(C222,игроки1,15,0)</f>
        <v>0</v>
      </c>
      <c r="R222" s="10">
        <f>VLOOKUP(C222,игроки1,17,0)</f>
        <v>0</v>
      </c>
      <c r="S222" s="10">
        <f>VLOOKUP(C222,игроки1,19,0)</f>
        <v>0</v>
      </c>
      <c r="T222" s="10">
        <f>VLOOKUP(C222,игроки1,21,0)</f>
        <v>88.562100426341928</v>
      </c>
      <c r="U222" s="10">
        <f>VLOOKUP(C222,игроки1,23,0)</f>
        <v>0</v>
      </c>
      <c r="V222" s="21">
        <f>VLOOKUP(C222,игроки1,25,0)</f>
        <v>0</v>
      </c>
      <c r="W222" s="16">
        <f>COUNTIFS(M222:V222,"&gt;0")</f>
        <v>1</v>
      </c>
    </row>
    <row r="223" spans="1:23" ht="12.75" customHeight="1" x14ac:dyDescent="0.25">
      <c r="A223" s="13">
        <v>219</v>
      </c>
      <c r="B223" s="13">
        <v>289</v>
      </c>
      <c r="C223" s="94" t="s">
        <v>831</v>
      </c>
      <c r="D223" s="94" t="s">
        <v>874</v>
      </c>
      <c r="E223" s="92">
        <f>VLOOKUP(C223,Spisok!$A$1:$AA$8695,5,0)</f>
        <v>1422.4258376701487</v>
      </c>
      <c r="F223" s="8">
        <f>VLOOKUP(C223,Spisok!$A$1:$AA$8695,2,0)</f>
        <v>0</v>
      </c>
      <c r="G223" s="8" t="str">
        <f>VLOOKUP(C223,Spisok!$A$1:$AA$8695,4,0)</f>
        <v>LAT</v>
      </c>
      <c r="H223" s="10"/>
      <c r="I223" s="10">
        <v>22.604200367957734</v>
      </c>
      <c r="J223" s="10">
        <v>58.566575584574977</v>
      </c>
      <c r="K223" s="10">
        <f>LARGE(M223:V223,1)+LARGE(M223:V223,2)+LARGE(M223:V223,3)+LARGE(M223:V223,4)+LARGE(M223:V223,5)+LARGE(M223:V223,6)</f>
        <v>6.0468740743141804</v>
      </c>
      <c r="L223" s="5">
        <f>SUM(H223:K223)</f>
        <v>87.217650026846883</v>
      </c>
      <c r="M223" s="10">
        <f>VLOOKUP(C223,игроки1,7,0)</f>
        <v>0</v>
      </c>
      <c r="N223" s="10">
        <f>VLOOKUP(C223,игроки1,9,0)</f>
        <v>6.0468740743141804</v>
      </c>
      <c r="O223" s="10">
        <f>VLOOKUP(C223,игроки1,11,0)</f>
        <v>0</v>
      </c>
      <c r="P223" s="10">
        <f>VLOOKUP(C223,Spisok!$A$1:$AL$809,13,0)</f>
        <v>0</v>
      </c>
      <c r="Q223" s="10">
        <f>VLOOKUP(C223,игроки1,15,0)</f>
        <v>0</v>
      </c>
      <c r="R223" s="10">
        <f>VLOOKUP(C223,игроки1,17,0)</f>
        <v>0</v>
      </c>
      <c r="S223" s="10">
        <f>VLOOKUP(C223,игроки1,19,0)</f>
        <v>0</v>
      </c>
      <c r="T223" s="10">
        <f>VLOOKUP(C223,игроки1,21,0)</f>
        <v>0</v>
      </c>
      <c r="U223" s="10">
        <f>VLOOKUP(C223,игроки1,23,0)</f>
        <v>0</v>
      </c>
      <c r="V223" s="21">
        <f>VLOOKUP(C223,игроки1,25,0)</f>
        <v>0</v>
      </c>
      <c r="W223" s="16">
        <f>COUNTIFS(M223:V223,"&gt;0")</f>
        <v>1</v>
      </c>
    </row>
    <row r="224" spans="1:23" ht="12.75" customHeight="1" x14ac:dyDescent="0.25">
      <c r="A224" s="13">
        <v>220</v>
      </c>
      <c r="B224" s="13">
        <v>271</v>
      </c>
      <c r="C224" s="94" t="s">
        <v>90</v>
      </c>
      <c r="D224" s="94" t="s">
        <v>769</v>
      </c>
      <c r="E224" s="92">
        <f>VLOOKUP(C224,Spisok!$A$1:$AA$8695,5,0)</f>
        <v>1506</v>
      </c>
      <c r="F224" s="8">
        <f>VLOOKUP(C224,Spisok!$A$1:$AA$8695,2,0)</f>
        <v>0</v>
      </c>
      <c r="G224" s="8" t="str">
        <f>VLOOKUP(C224,Spisok!$A$1:$AA$8695,4,0)</f>
        <v>RUS</v>
      </c>
      <c r="H224" s="10">
        <v>31.671661872709581</v>
      </c>
      <c r="I224" s="10">
        <v>30.915843242605135</v>
      </c>
      <c r="J224" s="10">
        <v>13.686797752808989</v>
      </c>
      <c r="K224" s="10">
        <f>LARGE(M224:V224,1)+LARGE(M224:V224,2)+LARGE(M224:V224,3)+LARGE(M224:V224,4)+LARGE(M224:V224,5)+LARGE(M224:V224,6)</f>
        <v>10.281117272043469</v>
      </c>
      <c r="L224" s="5">
        <f>SUM(H224:K224)</f>
        <v>86.555420140167172</v>
      </c>
      <c r="M224" s="10">
        <f>VLOOKUP(C224,игроки1,7,0)</f>
        <v>0</v>
      </c>
      <c r="N224" s="10">
        <f>VLOOKUP(C224,игроки1,9,0)</f>
        <v>0</v>
      </c>
      <c r="O224" s="10">
        <f>VLOOKUP(C224,игроки1,11,0)</f>
        <v>0</v>
      </c>
      <c r="P224" s="10">
        <f>VLOOKUP(C224,Spisok!$A$1:$AL$809,13,0)</f>
        <v>3.9475147336817522</v>
      </c>
      <c r="Q224" s="10">
        <f>VLOOKUP(C224,игроки1,15,0)</f>
        <v>0</v>
      </c>
      <c r="R224" s="10">
        <f>VLOOKUP(C224,игроки1,17,0)</f>
        <v>0</v>
      </c>
      <c r="S224" s="10">
        <f>VLOOKUP(C224,игроки1,19,0)</f>
        <v>0</v>
      </c>
      <c r="T224" s="10">
        <f>VLOOKUP(C224,игроки1,21,0)</f>
        <v>0</v>
      </c>
      <c r="U224" s="10">
        <f>VLOOKUP(C224,игроки1,23,0)</f>
        <v>6.3336025383617161</v>
      </c>
      <c r="V224" s="21">
        <f>VLOOKUP(C224,игроки1,25,0)</f>
        <v>0</v>
      </c>
      <c r="W224" s="16">
        <f>COUNTIFS(M224:V224,"&gt;0")</f>
        <v>2</v>
      </c>
    </row>
    <row r="225" spans="1:23" ht="12.75" customHeight="1" x14ac:dyDescent="0.25">
      <c r="A225" s="13">
        <v>221</v>
      </c>
      <c r="B225" s="13"/>
      <c r="C225" s="68" t="s">
        <v>654</v>
      </c>
      <c r="D225" s="68" t="s">
        <v>697</v>
      </c>
      <c r="E225" s="96">
        <f>VLOOKUP(C225,Spisok!$A$1:$AA$8695,5,0)</f>
        <v>1419.734799094749</v>
      </c>
      <c r="F225" s="69">
        <f>VLOOKUP(C225,Spisok!$A$1:$AA$8695,2,0)</f>
        <v>0</v>
      </c>
      <c r="G225" s="69" t="str">
        <f>VLOOKUP(C225,Spisok!$A$1:$AA$8695,4,0)</f>
        <v>LAT</v>
      </c>
      <c r="H225" s="70">
        <v>85.812877915657282</v>
      </c>
      <c r="I225" s="70">
        <v>0</v>
      </c>
      <c r="J225" s="70">
        <v>0</v>
      </c>
      <c r="K225" s="70">
        <f>LARGE(M225:V225,1)+LARGE(M225:V225,2)+LARGE(M225:V225,3)+LARGE(M225:V225,4)+LARGE(M225:V225,5)+LARGE(M225:V225,6)</f>
        <v>0</v>
      </c>
      <c r="L225" s="5">
        <f>SUM(H225:K225)</f>
        <v>85.812877915657282</v>
      </c>
      <c r="M225" s="70">
        <f>VLOOKUP(C225,игроки1,7,0)</f>
        <v>0</v>
      </c>
      <c r="N225" s="70">
        <f>VLOOKUP(C225,игроки1,9,0)</f>
        <v>0</v>
      </c>
      <c r="O225" s="10">
        <f>VLOOKUP(C225,игроки1,11,0)</f>
        <v>0</v>
      </c>
      <c r="P225" s="10">
        <f>VLOOKUP(C225,Spisok!$A$1:$AL$809,13,0)</f>
        <v>0</v>
      </c>
      <c r="Q225" s="10">
        <f>VLOOKUP(C225,игроки1,15,0)</f>
        <v>0</v>
      </c>
      <c r="R225" s="10">
        <f>VLOOKUP(C225,игроки1,17,0)</f>
        <v>0</v>
      </c>
      <c r="S225" s="10">
        <f>VLOOKUP(C225,игроки1,19,0)</f>
        <v>0</v>
      </c>
      <c r="T225" s="10">
        <f>VLOOKUP(C225,игроки1,21,0)</f>
        <v>0</v>
      </c>
      <c r="U225" s="10">
        <f>VLOOKUP(C225,игроки1,23,0)</f>
        <v>0</v>
      </c>
      <c r="V225" s="71">
        <f>VLOOKUP(C225,игроки1,25,0)</f>
        <v>0</v>
      </c>
      <c r="W225" s="72">
        <f>COUNTIFS(M225:V225,"&gt;0")</f>
        <v>0</v>
      </c>
    </row>
    <row r="226" spans="1:23" ht="12.75" customHeight="1" x14ac:dyDescent="0.25">
      <c r="A226" s="13">
        <v>222</v>
      </c>
      <c r="B226" s="13"/>
      <c r="C226" s="94" t="s">
        <v>591</v>
      </c>
      <c r="D226" s="94" t="s">
        <v>593</v>
      </c>
      <c r="E226" s="77">
        <f>VLOOKUP(C226,Spisok!$A$1:$AA$8695,5,0)</f>
        <v>2468.4114409920899</v>
      </c>
      <c r="F226" s="8" t="str">
        <f>VLOOKUP(C226,Spisok!$A$1:$AA$8695,2,0)</f>
        <v>IGM</v>
      </c>
      <c r="G226" s="8" t="str">
        <f>VLOOKUP(C226,Spisok!$A$1:$AA$8695,4,0)</f>
        <v>LAT</v>
      </c>
      <c r="H226" s="10">
        <v>0</v>
      </c>
      <c r="I226" s="10">
        <v>85.793694340100444</v>
      </c>
      <c r="J226" s="10">
        <v>0</v>
      </c>
      <c r="K226" s="10">
        <f>LARGE(M226:V226,1)+LARGE(M226:V226,2)+LARGE(M226:V226,3)+LARGE(M226:V226,4)+LARGE(M226:V226,5)+LARGE(M226:V226,6)</f>
        <v>0</v>
      </c>
      <c r="L226" s="5">
        <f>SUM(H226:K226)</f>
        <v>85.793694340100444</v>
      </c>
      <c r="M226" s="10">
        <f>VLOOKUP(C226,игроки1,7,0)</f>
        <v>0</v>
      </c>
      <c r="N226" s="10">
        <f>VLOOKUP(C226,игроки1,9,0)</f>
        <v>0</v>
      </c>
      <c r="O226" s="10">
        <f>VLOOKUP(C226,игроки1,11,0)</f>
        <v>0</v>
      </c>
      <c r="P226" s="10">
        <f>VLOOKUP(C226,Spisok!$A$1:$AL$809,13,0)</f>
        <v>0</v>
      </c>
      <c r="Q226" s="10">
        <f>VLOOKUP(C226,игроки1,15,0)</f>
        <v>0</v>
      </c>
      <c r="R226" s="10">
        <f>VLOOKUP(C226,игроки1,17,0)</f>
        <v>0</v>
      </c>
      <c r="S226" s="10">
        <f>VLOOKUP(C226,игроки1,19,0)</f>
        <v>0</v>
      </c>
      <c r="T226" s="10">
        <f>VLOOKUP(C226,игроки1,21,0)</f>
        <v>0</v>
      </c>
      <c r="U226" s="10">
        <f>VLOOKUP(C226,игроки1,23,0)</f>
        <v>0</v>
      </c>
      <c r="V226" s="21">
        <f>VLOOKUP(C226,игроки1,25,0)</f>
        <v>0</v>
      </c>
      <c r="W226" s="16">
        <f>COUNTIFS(M226:V226,"&gt;0")</f>
        <v>0</v>
      </c>
    </row>
    <row r="227" spans="1:23" ht="12.75" customHeight="1" x14ac:dyDescent="0.25">
      <c r="A227" s="13">
        <v>223</v>
      </c>
      <c r="B227" s="13"/>
      <c r="C227" s="94" t="s">
        <v>123</v>
      </c>
      <c r="D227" s="94" t="s">
        <v>319</v>
      </c>
      <c r="E227" s="77">
        <f>VLOOKUP(C227,Spisok!$A$1:$AA$8695,5,0)</f>
        <v>1826</v>
      </c>
      <c r="F227" s="8">
        <f>VLOOKUP(C227,Spisok!$A$1:$AA$8695,2,0)</f>
        <v>0</v>
      </c>
      <c r="G227" s="8" t="str">
        <f>VLOOKUP(C227,Spisok!$A$1:$AA$8695,4,0)</f>
        <v>RUS</v>
      </c>
      <c r="H227" s="10">
        <v>40.059939422923641</v>
      </c>
      <c r="I227" s="10">
        <v>45.541803485728721</v>
      </c>
      <c r="J227" s="10">
        <v>0</v>
      </c>
      <c r="K227" s="10">
        <f>LARGE(M227:V227,1)+LARGE(M227:V227,2)+LARGE(M227:V227,3)+LARGE(M227:V227,4)+LARGE(M227:V227,5)+LARGE(M227:V227,6)</f>
        <v>0</v>
      </c>
      <c r="L227" s="5">
        <f>SUM(H227:K227)</f>
        <v>85.601742908652369</v>
      </c>
      <c r="M227" s="10">
        <f>VLOOKUP(C227,игроки1,7,0)</f>
        <v>0</v>
      </c>
      <c r="N227" s="10">
        <f>VLOOKUP(C227,игроки1,9,0)</f>
        <v>0</v>
      </c>
      <c r="O227" s="10">
        <f>VLOOKUP(C227,игроки1,11,0)</f>
        <v>0</v>
      </c>
      <c r="P227" s="10">
        <f>VLOOKUP(C227,Spisok!$A$1:$AL$809,13,0)</f>
        <v>0</v>
      </c>
      <c r="Q227" s="10">
        <f>VLOOKUP(C227,игроки1,15,0)</f>
        <v>0</v>
      </c>
      <c r="R227" s="10">
        <f>VLOOKUP(C227,игроки1,17,0)</f>
        <v>0</v>
      </c>
      <c r="S227" s="10">
        <f>VLOOKUP(C227,игроки1,19,0)</f>
        <v>0</v>
      </c>
      <c r="T227" s="10">
        <f>VLOOKUP(C227,игроки1,21,0)</f>
        <v>0</v>
      </c>
      <c r="U227" s="10">
        <f>VLOOKUP(C227,игроки1,23,0)</f>
        <v>0</v>
      </c>
      <c r="V227" s="21">
        <f>VLOOKUP(C227,игроки1,25,0)</f>
        <v>0</v>
      </c>
      <c r="W227" s="16">
        <f>COUNTIFS(M227:V227,"&gt;0")</f>
        <v>0</v>
      </c>
    </row>
    <row r="228" spans="1:23" ht="12.75" customHeight="1" x14ac:dyDescent="0.25">
      <c r="A228" s="13">
        <v>224</v>
      </c>
      <c r="B228" s="13"/>
      <c r="C228" s="94" t="s">
        <v>207</v>
      </c>
      <c r="D228" s="94" t="s">
        <v>859</v>
      </c>
      <c r="E228" s="92">
        <f>VLOOKUP(C228,Spisok!$A$1:$AA$8695,5,0)</f>
        <v>2040.7210472362199</v>
      </c>
      <c r="F228" s="8">
        <f>VLOOKUP(C228,Spisok!$A$1:$AA$8695,2,0)</f>
        <v>0</v>
      </c>
      <c r="G228" s="8" t="str">
        <f>VLOOKUP(C228,Spisok!$A$1:$AA$8695,4,0)</f>
        <v>LAT</v>
      </c>
      <c r="H228" s="10">
        <v>45.861061557522206</v>
      </c>
      <c r="I228" s="10">
        <v>0</v>
      </c>
      <c r="J228" s="10">
        <v>39.607381656128226</v>
      </c>
      <c r="K228" s="10">
        <f>LARGE(M228:V228,1)+LARGE(M228:V228,2)+LARGE(M228:V228,3)+LARGE(M228:V228,4)+LARGE(M228:V228,5)+LARGE(M228:V228,6)</f>
        <v>0</v>
      </c>
      <c r="L228" s="5">
        <f>SUM(H228:K228)</f>
        <v>85.468443213650431</v>
      </c>
      <c r="M228" s="10">
        <f>VLOOKUP(C228,игроки1,7,0)</f>
        <v>0</v>
      </c>
      <c r="N228" s="10">
        <f>VLOOKUP(C228,игроки1,9,0)</f>
        <v>0</v>
      </c>
      <c r="O228" s="10">
        <f>VLOOKUP(C228,игроки1,11,0)</f>
        <v>0</v>
      </c>
      <c r="P228" s="10">
        <f>VLOOKUP(C228,Spisok!$A$1:$AL$809,13,0)</f>
        <v>0</v>
      </c>
      <c r="Q228" s="10">
        <f>VLOOKUP(C228,игроки1,15,0)</f>
        <v>0</v>
      </c>
      <c r="R228" s="10">
        <f>VLOOKUP(C228,игроки1,17,0)</f>
        <v>0</v>
      </c>
      <c r="S228" s="10">
        <f>VLOOKUP(C228,игроки1,19,0)</f>
        <v>0</v>
      </c>
      <c r="T228" s="10">
        <f>VLOOKUP(C228,игроки1,21,0)</f>
        <v>0</v>
      </c>
      <c r="U228" s="10">
        <f>VLOOKUP(C228,игроки1,23,0)</f>
        <v>0</v>
      </c>
      <c r="V228" s="21">
        <f>VLOOKUP(C228,игроки1,25,0)</f>
        <v>0</v>
      </c>
      <c r="W228" s="16">
        <f>COUNTIFS(M228:V228,"&gt;0")</f>
        <v>0</v>
      </c>
    </row>
    <row r="229" spans="1:23" ht="12.75" customHeight="1" x14ac:dyDescent="0.25">
      <c r="A229" s="13">
        <v>225</v>
      </c>
      <c r="B229" s="13">
        <v>293</v>
      </c>
      <c r="C229" s="94" t="s">
        <v>733</v>
      </c>
      <c r="D229" s="94" t="s">
        <v>816</v>
      </c>
      <c r="E229" s="92">
        <f>VLOOKUP(C229,Spisok!$A$1:$AA$8695,5,0)</f>
        <v>1499.4816485024678</v>
      </c>
      <c r="F229" s="8">
        <f>VLOOKUP(C229,Spisok!$A$1:$AA$8695,2,0)</f>
        <v>0</v>
      </c>
      <c r="G229" s="8" t="str">
        <f>VLOOKUP(C229,Spisok!$A$1:$AA$8695,4,0)</f>
        <v>LAT</v>
      </c>
      <c r="H229" s="10">
        <v>12.898192903472145</v>
      </c>
      <c r="I229" s="10">
        <v>66.99918393782383</v>
      </c>
      <c r="J229" s="10">
        <v>0</v>
      </c>
      <c r="K229" s="10">
        <f>LARGE(M229:V229,1)+LARGE(M229:V229,2)+LARGE(M229:V229,3)+LARGE(M229:V229,4)+LARGE(M229:V229,5)+LARGE(M229:V229,6)</f>
        <v>5.5370575466404519</v>
      </c>
      <c r="L229" s="5">
        <f>SUM(H229:K229)</f>
        <v>85.434434387936435</v>
      </c>
      <c r="M229" s="10">
        <f>VLOOKUP(C229,игроки1,7,0)</f>
        <v>0</v>
      </c>
      <c r="N229" s="10">
        <f>VLOOKUP(C229,игроки1,9,0)</f>
        <v>0</v>
      </c>
      <c r="O229" s="10">
        <f>VLOOKUP(C229,игроки1,11,0)</f>
        <v>0</v>
      </c>
      <c r="P229" s="10">
        <f>VLOOKUP(C229,Spisok!$A$1:$AL$809,13,0)</f>
        <v>0</v>
      </c>
      <c r="Q229" s="10">
        <f>VLOOKUP(C229,игроки1,15,0)</f>
        <v>0</v>
      </c>
      <c r="R229" s="10">
        <f>VLOOKUP(C229,игроки1,17,0)</f>
        <v>0</v>
      </c>
      <c r="S229" s="10">
        <f>VLOOKUP(C229,игроки1,19,0)</f>
        <v>0</v>
      </c>
      <c r="T229" s="10">
        <f>VLOOKUP(C229,игроки1,21,0)</f>
        <v>5.5370575466404519</v>
      </c>
      <c r="U229" s="10">
        <f>VLOOKUP(C229,игроки1,23,0)</f>
        <v>0</v>
      </c>
      <c r="V229" s="21">
        <f>VLOOKUP(C229,игроки1,25,0)</f>
        <v>0</v>
      </c>
      <c r="W229" s="16">
        <f>COUNTIFS(M229:V229,"&gt;0")</f>
        <v>1</v>
      </c>
    </row>
    <row r="230" spans="1:23" ht="12.75" customHeight="1" x14ac:dyDescent="0.25">
      <c r="A230" s="13">
        <v>226</v>
      </c>
      <c r="B230" s="13"/>
      <c r="C230" s="68" t="s">
        <v>967</v>
      </c>
      <c r="D230" s="68" t="s">
        <v>851</v>
      </c>
      <c r="E230" s="96">
        <f>VLOOKUP(C230,Spisok!$A$1:$AA$8695,5,0)</f>
        <v>1800</v>
      </c>
      <c r="F230" s="69">
        <f>VLOOKUP(C230,Spisok!$A$1:$AA$8695,2,0)</f>
        <v>0</v>
      </c>
      <c r="G230" s="69" t="str">
        <f>VLOOKUP(C230,Spisok!$A$1:$AA$8695,4,0)</f>
        <v>LAT</v>
      </c>
      <c r="H230" s="70">
        <v>85.376912930208988</v>
      </c>
      <c r="I230" s="70">
        <v>0</v>
      </c>
      <c r="J230" s="70">
        <v>0</v>
      </c>
      <c r="K230" s="70">
        <f>LARGE(M230:V230,1)+LARGE(M230:V230,2)+LARGE(M230:V230,3)+LARGE(M230:V230,4)+LARGE(M230:V230,5)+LARGE(M230:V230,6)</f>
        <v>0</v>
      </c>
      <c r="L230" s="5">
        <f>SUM(H230:K230)</f>
        <v>85.376912930208988</v>
      </c>
      <c r="M230" s="70">
        <f>VLOOKUP(C230,игроки1,7,0)</f>
        <v>0</v>
      </c>
      <c r="N230" s="70">
        <f>VLOOKUP(C230,игроки1,9,0)</f>
        <v>0</v>
      </c>
      <c r="O230" s="10">
        <f>VLOOKUP(C230,игроки1,11,0)</f>
        <v>0</v>
      </c>
      <c r="P230" s="10">
        <f>VLOOKUP(C230,Spisok!$A$1:$AL$809,13,0)</f>
        <v>0</v>
      </c>
      <c r="Q230" s="10">
        <f>VLOOKUP(C230,игроки1,15,0)</f>
        <v>0</v>
      </c>
      <c r="R230" s="10">
        <f>VLOOKUP(C230,игроки1,17,0)</f>
        <v>0</v>
      </c>
      <c r="S230" s="10">
        <f>VLOOKUP(C230,игроки1,19,0)</f>
        <v>0</v>
      </c>
      <c r="T230" s="10">
        <f>VLOOKUP(C230,игроки1,21,0)</f>
        <v>0</v>
      </c>
      <c r="U230" s="10">
        <f>VLOOKUP(C230,игроки1,23,0)</f>
        <v>0</v>
      </c>
      <c r="V230" s="71">
        <f>VLOOKUP(C230,игроки1,25,0)</f>
        <v>0</v>
      </c>
      <c r="W230" s="72">
        <f>COUNTIFS(M230:V230,"&gt;0")</f>
        <v>0</v>
      </c>
    </row>
    <row r="231" spans="1:23" ht="12.75" customHeight="1" x14ac:dyDescent="0.25">
      <c r="A231" s="13">
        <v>227</v>
      </c>
      <c r="B231" s="13">
        <v>96</v>
      </c>
      <c r="C231" s="94" t="s">
        <v>1135</v>
      </c>
      <c r="D231" s="94"/>
      <c r="E231" s="92">
        <f>VLOOKUP(C231,Spisok!$A$1:$AA$8695,5,0)</f>
        <v>1541.3711140795801</v>
      </c>
      <c r="F231" s="8">
        <f>VLOOKUP(C231,Spisok!$A$1:$AA$8695,2,0)</f>
        <v>0</v>
      </c>
      <c r="G231" s="8" t="str">
        <f>VLOOKUP(C231,Spisok!$A$1:$AA$8695,4,0)</f>
        <v>LAT</v>
      </c>
      <c r="H231" s="10"/>
      <c r="I231" s="10"/>
      <c r="J231" s="10"/>
      <c r="K231" s="10">
        <f>LARGE(M231:V231,1)+LARGE(M231:V231,2)+LARGE(M231:V231,3)+LARGE(M231:V231,4)+LARGE(M231:V231,5)+LARGE(M231:V231,6)</f>
        <v>84.525226856622623</v>
      </c>
      <c r="L231" s="5">
        <f>SUM(H231:K231)</f>
        <v>84.525226856622623</v>
      </c>
      <c r="M231" s="10">
        <f>VLOOKUP(C231,игроки1,7,0)</f>
        <v>0</v>
      </c>
      <c r="N231" s="10">
        <f>VLOOKUP(C231,игроки1,9,0)</f>
        <v>0</v>
      </c>
      <c r="O231" s="10">
        <f>VLOOKUP(C231,игроки1,11,0)</f>
        <v>0</v>
      </c>
      <c r="P231" s="10">
        <f>VLOOKUP(C231,Spisok!$A$1:$AL$809,13,0)</f>
        <v>0</v>
      </c>
      <c r="Q231" s="10">
        <f>VLOOKUP(C231,игроки1,15,0)</f>
        <v>0</v>
      </c>
      <c r="R231" s="10">
        <f>VLOOKUP(C231,игроки1,17,0)</f>
        <v>0</v>
      </c>
      <c r="S231" s="10">
        <f>VLOOKUP(C231,игроки1,19,0)</f>
        <v>0</v>
      </c>
      <c r="T231" s="10">
        <f>VLOOKUP(C231,игроки1,21,0)</f>
        <v>84.525226856622623</v>
      </c>
      <c r="U231" s="10">
        <f>VLOOKUP(C231,игроки1,23,0)</f>
        <v>0</v>
      </c>
      <c r="V231" s="21">
        <f>VLOOKUP(C231,игроки1,25,0)</f>
        <v>0</v>
      </c>
      <c r="W231" s="16">
        <f>COUNTIFS(M231:V231,"&gt;0")</f>
        <v>1</v>
      </c>
    </row>
    <row r="232" spans="1:23" ht="12.75" customHeight="1" x14ac:dyDescent="0.25">
      <c r="A232" s="13">
        <v>228</v>
      </c>
      <c r="B232" s="13">
        <v>190</v>
      </c>
      <c r="C232" s="94" t="s">
        <v>54</v>
      </c>
      <c r="D232" s="94" t="s">
        <v>606</v>
      </c>
      <c r="E232" s="92">
        <f>VLOOKUP(C232,Spisok!$A$1:$AA$8695,5,0)</f>
        <v>1481</v>
      </c>
      <c r="F232" s="8">
        <f>VLOOKUP(C232,Spisok!$A$1:$AA$8695,2,0)</f>
        <v>0</v>
      </c>
      <c r="G232" s="8" t="str">
        <f>VLOOKUP(C232,Spisok!$A$1:$AA$8695,4,0)</f>
        <v>EST</v>
      </c>
      <c r="H232" s="10">
        <v>0</v>
      </c>
      <c r="I232" s="10">
        <v>40.965522638461252</v>
      </c>
      <c r="J232" s="10">
        <v>7.075537533006413</v>
      </c>
      <c r="K232" s="10">
        <f>LARGE(M232:V232,1)+LARGE(M232:V232,2)+LARGE(M232:V232,3)+LARGE(M232:V232,4)+LARGE(M232:V232,5)+LARGE(M232:V232,6)</f>
        <v>36.309733999043452</v>
      </c>
      <c r="L232" s="5">
        <f>SUM(H232:K232)</f>
        <v>84.350794170511108</v>
      </c>
      <c r="M232" s="10">
        <f>VLOOKUP(C232,игроки1,7,0)</f>
        <v>0</v>
      </c>
      <c r="N232" s="10">
        <f>VLOOKUP(C232,игроки1,9,0)</f>
        <v>0</v>
      </c>
      <c r="O232" s="10">
        <f>VLOOKUP(C232,игроки1,11,0)</f>
        <v>0</v>
      </c>
      <c r="P232" s="10">
        <f>VLOOKUP(C232,Spisok!$A$1:$AL$809,13,0)</f>
        <v>0</v>
      </c>
      <c r="Q232" s="10">
        <f>VLOOKUP(C232,игроки1,15,0)</f>
        <v>0</v>
      </c>
      <c r="R232" s="10">
        <f>VLOOKUP(C232,игроки1,17,0)</f>
        <v>0</v>
      </c>
      <c r="S232" s="10">
        <f>VLOOKUP(C232,игроки1,19,0)</f>
        <v>0</v>
      </c>
      <c r="T232" s="10">
        <f>VLOOKUP(C232,игроки1,21,0)</f>
        <v>0</v>
      </c>
      <c r="U232" s="10">
        <f>VLOOKUP(C232,игроки1,23,0)</f>
        <v>36.309733999043452</v>
      </c>
      <c r="V232" s="21">
        <f>VLOOKUP(C232,игроки1,25,0)</f>
        <v>0</v>
      </c>
      <c r="W232" s="16">
        <f>COUNTIFS(M232:V232,"&gt;0")</f>
        <v>1</v>
      </c>
    </row>
    <row r="233" spans="1:23" ht="12.75" customHeight="1" x14ac:dyDescent="0.25">
      <c r="A233" s="13">
        <v>229</v>
      </c>
      <c r="B233" s="13"/>
      <c r="C233" s="94" t="s">
        <v>956</v>
      </c>
      <c r="D233" s="94" t="s">
        <v>516</v>
      </c>
      <c r="E233" s="92">
        <f>VLOOKUP(C233,Spisok!$A$1:$AA$8695,5,0)</f>
        <v>1513.1019139520906</v>
      </c>
      <c r="F233" s="8">
        <f>VLOOKUP(C233,Spisok!$A$1:$AA$8695,2,0)</f>
        <v>0</v>
      </c>
      <c r="G233" s="8" t="str">
        <f>VLOOKUP(C233,Spisok!$A$1:$AA$8695,4,0)</f>
        <v>USA</v>
      </c>
      <c r="H233" s="10">
        <v>16.521109552468438</v>
      </c>
      <c r="I233" s="10">
        <v>29.195402298850578</v>
      </c>
      <c r="J233" s="10">
        <v>37.643913110732989</v>
      </c>
      <c r="K233" s="10">
        <f>LARGE(M233:V233,1)+LARGE(M233:V233,2)+LARGE(M233:V233,3)+LARGE(M233:V233,4)+LARGE(M233:V233,5)+LARGE(M233:V233,6)</f>
        <v>0</v>
      </c>
      <c r="L233" s="5">
        <f>SUM(H233:K233)</f>
        <v>83.360424962052008</v>
      </c>
      <c r="M233" s="10">
        <f>VLOOKUP(C233,игроки1,7,0)</f>
        <v>0</v>
      </c>
      <c r="N233" s="10">
        <f>VLOOKUP(C233,игроки1,9,0)</f>
        <v>0</v>
      </c>
      <c r="O233" s="10">
        <f>VLOOKUP(C233,игроки1,11,0)</f>
        <v>0</v>
      </c>
      <c r="P233" s="10">
        <f>VLOOKUP(C233,Spisok!$A$1:$AL$809,13,0)</f>
        <v>0</v>
      </c>
      <c r="Q233" s="10">
        <f>VLOOKUP(C233,игроки1,15,0)</f>
        <v>0</v>
      </c>
      <c r="R233" s="10">
        <f>VLOOKUP(C233,игроки1,17,0)</f>
        <v>0</v>
      </c>
      <c r="S233" s="10">
        <f>VLOOKUP(C233,игроки1,19,0)</f>
        <v>0</v>
      </c>
      <c r="T233" s="10">
        <f>VLOOKUP(C233,игроки1,21,0)</f>
        <v>0</v>
      </c>
      <c r="U233" s="10">
        <f>VLOOKUP(C233,игроки1,23,0)</f>
        <v>0</v>
      </c>
      <c r="V233" s="21">
        <f>VLOOKUP(C233,игроки1,25,0)</f>
        <v>0</v>
      </c>
      <c r="W233" s="16">
        <f>COUNTIFS(M233:V233,"&gt;0")</f>
        <v>0</v>
      </c>
    </row>
    <row r="234" spans="1:23" ht="12.75" customHeight="1" x14ac:dyDescent="0.25">
      <c r="A234" s="13">
        <v>230</v>
      </c>
      <c r="B234" s="13"/>
      <c r="C234" s="68" t="s">
        <v>658</v>
      </c>
      <c r="D234" s="68" t="s">
        <v>693</v>
      </c>
      <c r="E234" s="96">
        <f>VLOOKUP(C234,Spisok!$A$1:$AA$8695,5,0)</f>
        <v>1811.4399775480347</v>
      </c>
      <c r="F234" s="69">
        <f>VLOOKUP(C234,Spisok!$A$1:$AA$8695,2,0)</f>
        <v>0</v>
      </c>
      <c r="G234" s="69" t="str">
        <f>VLOOKUP(C234,Spisok!$A$1:$AA$8695,4,0)</f>
        <v>LAT</v>
      </c>
      <c r="H234" s="70">
        <v>82.488175984460071</v>
      </c>
      <c r="I234" s="70">
        <v>0</v>
      </c>
      <c r="J234" s="70">
        <v>0</v>
      </c>
      <c r="K234" s="70">
        <f>LARGE(M234:V234,1)+LARGE(M234:V234,2)+LARGE(M234:V234,3)+LARGE(M234:V234,4)+LARGE(M234:V234,5)+LARGE(M234:V234,6)</f>
        <v>0</v>
      </c>
      <c r="L234" s="5">
        <f>SUM(H234:K234)</f>
        <v>82.488175984460071</v>
      </c>
      <c r="M234" s="70">
        <f>VLOOKUP(C234,игроки1,7,0)</f>
        <v>0</v>
      </c>
      <c r="N234" s="70">
        <f>VLOOKUP(C234,игроки1,9,0)</f>
        <v>0</v>
      </c>
      <c r="O234" s="10">
        <f>VLOOKUP(C234,игроки1,11,0)</f>
        <v>0</v>
      </c>
      <c r="P234" s="10">
        <f>VLOOKUP(C234,Spisok!$A$1:$AL$809,13,0)</f>
        <v>0</v>
      </c>
      <c r="Q234" s="10">
        <f>VLOOKUP(C234,игроки1,15,0)</f>
        <v>0</v>
      </c>
      <c r="R234" s="10">
        <f>VLOOKUP(C234,игроки1,17,0)</f>
        <v>0</v>
      </c>
      <c r="S234" s="10">
        <f>VLOOKUP(C234,игроки1,19,0)</f>
        <v>0</v>
      </c>
      <c r="T234" s="10">
        <f>VLOOKUP(C234,игроки1,21,0)</f>
        <v>0</v>
      </c>
      <c r="U234" s="10">
        <f>VLOOKUP(C234,игроки1,23,0)</f>
        <v>0</v>
      </c>
      <c r="V234" s="71">
        <f>VLOOKUP(C234,игроки1,25,0)</f>
        <v>0</v>
      </c>
      <c r="W234" s="72">
        <f>COUNTIFS(M234:V234,"&gt;0")</f>
        <v>0</v>
      </c>
    </row>
    <row r="235" spans="1:23" ht="12.75" customHeight="1" x14ac:dyDescent="0.25">
      <c r="A235" s="13">
        <v>231</v>
      </c>
      <c r="B235" s="13">
        <v>214</v>
      </c>
      <c r="C235" s="94" t="s">
        <v>813</v>
      </c>
      <c r="D235" s="94" t="s">
        <v>869</v>
      </c>
      <c r="E235" s="92">
        <f>VLOOKUP(C235,Spisok!$A$1:$AA$8695,5,0)</f>
        <v>1547</v>
      </c>
      <c r="F235" s="8">
        <f>VLOOKUP(C235,Spisok!$A$1:$AA$8695,2,0)</f>
        <v>0</v>
      </c>
      <c r="G235" s="8" t="str">
        <f>VLOOKUP(C235,Spisok!$A$1:$AA$8695,4,0)</f>
        <v>LAT</v>
      </c>
      <c r="H235" s="10"/>
      <c r="I235" s="10">
        <v>27.11820531471654</v>
      </c>
      <c r="J235" s="10">
        <v>26.825553029360421</v>
      </c>
      <c r="K235" s="10">
        <f>LARGE(M235:V235,1)+LARGE(M235:V235,2)+LARGE(M235:V235,3)+LARGE(M235:V235,4)+LARGE(M235:V235,5)+LARGE(M235:V235,6)</f>
        <v>26.825553029360421</v>
      </c>
      <c r="L235" s="5">
        <f>SUM(H235:K235)</f>
        <v>80.769311373437375</v>
      </c>
      <c r="M235" s="10">
        <f>VLOOKUP(C235,игроки1,7,0)</f>
        <v>26.825553029360421</v>
      </c>
      <c r="N235" s="10">
        <f>VLOOKUP(C235,игроки1,9,0)</f>
        <v>0</v>
      </c>
      <c r="O235" s="10">
        <f>VLOOKUP(C235,игроки1,11,0)</f>
        <v>0</v>
      </c>
      <c r="P235" s="10">
        <f>VLOOKUP(C235,Spisok!$A$1:$AL$809,13,0)</f>
        <v>0</v>
      </c>
      <c r="Q235" s="10">
        <f>VLOOKUP(C235,игроки1,15,0)</f>
        <v>0</v>
      </c>
      <c r="R235" s="10">
        <f>VLOOKUP(C235,игроки1,17,0)</f>
        <v>0</v>
      </c>
      <c r="S235" s="10">
        <f>VLOOKUP(C235,игроки1,19,0)</f>
        <v>0</v>
      </c>
      <c r="T235" s="10">
        <f>VLOOKUP(C235,игроки1,21,0)</f>
        <v>0</v>
      </c>
      <c r="U235" s="10">
        <f>VLOOKUP(C235,игроки1,23,0)</f>
        <v>0</v>
      </c>
      <c r="V235" s="21">
        <f>VLOOKUP(C235,игроки1,25,0)</f>
        <v>0</v>
      </c>
      <c r="W235" s="16">
        <f>COUNTIFS(M235:V235,"&gt;0")</f>
        <v>1</v>
      </c>
    </row>
    <row r="236" spans="1:23" ht="12.75" customHeight="1" x14ac:dyDescent="0.25">
      <c r="A236" s="13">
        <v>232</v>
      </c>
      <c r="B236" s="13">
        <v>212</v>
      </c>
      <c r="C236" s="94" t="s">
        <v>626</v>
      </c>
      <c r="D236" s="94" t="s">
        <v>922</v>
      </c>
      <c r="E236" s="92">
        <f>VLOOKUP(C236,Spisok!$A$1:$AA$8695,5,0)</f>
        <v>1483.6604684836561</v>
      </c>
      <c r="F236" s="8">
        <f>VLOOKUP(C236,Spisok!$A$1:$AA$8695,2,0)</f>
        <v>0</v>
      </c>
      <c r="G236" s="8" t="str">
        <f>VLOOKUP(C236,Spisok!$A$1:$AA$8695,4,0)</f>
        <v>CAN</v>
      </c>
      <c r="H236" s="10">
        <v>53.64992150706437</v>
      </c>
      <c r="I236" s="10">
        <v>0</v>
      </c>
      <c r="J236" s="10">
        <v>0</v>
      </c>
      <c r="K236" s="10">
        <f>LARGE(M236:V236,1)+LARGE(M236:V236,2)+LARGE(M236:V236,3)+LARGE(M236:V236,4)+LARGE(M236:V236,5)+LARGE(M236:V236,6)</f>
        <v>27.09</v>
      </c>
      <c r="L236" s="5">
        <f>SUM(H236:K236)</f>
        <v>80.739921507064366</v>
      </c>
      <c r="M236" s="10">
        <f>VLOOKUP(C236,игроки1,7,0)</f>
        <v>0</v>
      </c>
      <c r="N236" s="10">
        <f>VLOOKUP(C236,игроки1,9,0)</f>
        <v>0</v>
      </c>
      <c r="O236" s="10">
        <f>VLOOKUP(C236,игроки1,11,0)</f>
        <v>0</v>
      </c>
      <c r="P236" s="10">
        <f>VLOOKUP(C236,Spisok!$A$1:$AL$809,13,0)</f>
        <v>0</v>
      </c>
      <c r="Q236" s="10">
        <f>VLOOKUP(C236,игроки1,15,0)</f>
        <v>27.09</v>
      </c>
      <c r="R236" s="10">
        <f>VLOOKUP(C236,игроки1,17,0)</f>
        <v>0</v>
      </c>
      <c r="S236" s="10">
        <f>VLOOKUP(C236,игроки1,19,0)</f>
        <v>0</v>
      </c>
      <c r="T236" s="10">
        <f>VLOOKUP(C236,игроки1,21,0)</f>
        <v>0</v>
      </c>
      <c r="U236" s="10">
        <f>VLOOKUP(C236,игроки1,23,0)</f>
        <v>0</v>
      </c>
      <c r="V236" s="21">
        <f>VLOOKUP(C236,игроки1,25,0)</f>
        <v>0</v>
      </c>
      <c r="W236" s="16">
        <f>COUNTIFS(M236:V236,"&gt;0")</f>
        <v>1</v>
      </c>
    </row>
    <row r="237" spans="1:23" ht="12.75" customHeight="1" x14ac:dyDescent="0.25">
      <c r="A237" s="13">
        <v>233</v>
      </c>
      <c r="B237" s="13">
        <v>159</v>
      </c>
      <c r="C237" s="94" t="s">
        <v>17</v>
      </c>
      <c r="D237" s="94" t="s">
        <v>323</v>
      </c>
      <c r="E237" s="92">
        <f>VLOOKUP(C237,Spisok!$A$1:$AA$8695,5,0)</f>
        <v>1557</v>
      </c>
      <c r="F237" s="8">
        <f>VLOOKUP(C237,Spisok!$A$1:$AA$8695,2,0)</f>
        <v>0</v>
      </c>
      <c r="G237" s="8" t="str">
        <f>VLOOKUP(C237,Spisok!$A$1:$AA$8695,4,0)</f>
        <v>LAT</v>
      </c>
      <c r="H237" s="10">
        <v>34.246575342465754</v>
      </c>
      <c r="I237" s="10">
        <v>0</v>
      </c>
      <c r="J237" s="10">
        <v>0</v>
      </c>
      <c r="K237" s="10">
        <f>LARGE(M237:V237,1)+LARGE(M237:V237,2)+LARGE(M237:V237,3)+LARGE(M237:V237,4)+LARGE(M237:V237,5)+LARGE(M237:V237,6)</f>
        <v>45.764049617628551</v>
      </c>
      <c r="L237" s="5">
        <f>SUM(H237:K237)</f>
        <v>80.010624960094304</v>
      </c>
      <c r="M237" s="10">
        <f>VLOOKUP(C237,игроки1,7,0)</f>
        <v>0</v>
      </c>
      <c r="N237" s="10">
        <f>VLOOKUP(C237,игроки1,9,0)</f>
        <v>0</v>
      </c>
      <c r="O237" s="10">
        <f>VLOOKUP(C237,игроки1,11,0)</f>
        <v>45.764049617628551</v>
      </c>
      <c r="P237" s="10">
        <f>VLOOKUP(C237,Spisok!$A$1:$AL$809,13,0)</f>
        <v>0</v>
      </c>
      <c r="Q237" s="10">
        <f>VLOOKUP(C237,игроки1,15,0)</f>
        <v>0</v>
      </c>
      <c r="R237" s="10">
        <f>VLOOKUP(C237,игроки1,17,0)</f>
        <v>0</v>
      </c>
      <c r="S237" s="10">
        <f>VLOOKUP(C237,игроки1,19,0)</f>
        <v>0</v>
      </c>
      <c r="T237" s="10">
        <f>VLOOKUP(C237,игроки1,21,0)</f>
        <v>0</v>
      </c>
      <c r="U237" s="10">
        <f>VLOOKUP(C237,игроки1,23,0)</f>
        <v>0</v>
      </c>
      <c r="V237" s="21">
        <f>VLOOKUP(C237,игроки1,25,0)</f>
        <v>0</v>
      </c>
      <c r="W237" s="16">
        <f>COUNTIFS(M237:V237,"&gt;0")</f>
        <v>1</v>
      </c>
    </row>
    <row r="238" spans="1:23" ht="12.75" customHeight="1" x14ac:dyDescent="0.25">
      <c r="A238" s="13">
        <v>234</v>
      </c>
      <c r="B238" s="13">
        <v>106</v>
      </c>
      <c r="C238" s="94" t="s">
        <v>1108</v>
      </c>
      <c r="D238" s="94"/>
      <c r="E238" s="92">
        <f>VLOOKUP(C238,Spisok!$A$1:$AA$8695,5,0)</f>
        <v>1400</v>
      </c>
      <c r="F238" s="8">
        <f>VLOOKUP(C238,Spisok!$A$1:$AA$8695,2,0)</f>
        <v>0</v>
      </c>
      <c r="G238" s="8" t="str">
        <f>VLOOKUP(C238,Spisok!$A$1:$AA$8695,4,0)</f>
        <v>USA</v>
      </c>
      <c r="H238" s="10"/>
      <c r="I238" s="10"/>
      <c r="J238" s="10"/>
      <c r="K238" s="10">
        <f>LARGE(M238:V238,1)+LARGE(M238:V238,2)+LARGE(M238:V238,3)+LARGE(M238:V238,4)+LARGE(M238:V238,5)+LARGE(M238:V238,6)</f>
        <v>79.768264760979662</v>
      </c>
      <c r="L238" s="5">
        <f>SUM(H238:K238)</f>
        <v>79.768264760979662</v>
      </c>
      <c r="M238" s="10">
        <f>VLOOKUP(C238,игроки1,7,0)</f>
        <v>0</v>
      </c>
      <c r="N238" s="10">
        <f>VLOOKUP(C238,игроки1,9,0)</f>
        <v>0</v>
      </c>
      <c r="O238" s="10">
        <f>VLOOKUP(C238,игроки1,11,0)</f>
        <v>0</v>
      </c>
      <c r="P238" s="10">
        <f>VLOOKUP(C238,Spisok!$A$1:$AL$809,13,0)</f>
        <v>0</v>
      </c>
      <c r="Q238" s="10">
        <f>VLOOKUP(C238,игроки1,15,0)</f>
        <v>79.768264760979662</v>
      </c>
      <c r="R238" s="10">
        <f>VLOOKUP(C238,игроки1,17,0)</f>
        <v>0</v>
      </c>
      <c r="S238" s="10">
        <f>VLOOKUP(C238,игроки1,19,0)</f>
        <v>0</v>
      </c>
      <c r="T238" s="10">
        <f>VLOOKUP(C238,игроки1,21,0)</f>
        <v>0</v>
      </c>
      <c r="U238" s="10">
        <f>VLOOKUP(C238,игроки1,23,0)</f>
        <v>0</v>
      </c>
      <c r="V238" s="21">
        <f>VLOOKUP(C238,игроки1,25,0)</f>
        <v>0</v>
      </c>
      <c r="W238" s="16">
        <f>COUNTIFS(M238:V238,"&gt;0")</f>
        <v>1</v>
      </c>
    </row>
    <row r="239" spans="1:23" ht="12.75" customHeight="1" x14ac:dyDescent="0.25">
      <c r="A239" s="13">
        <v>235</v>
      </c>
      <c r="B239" s="13"/>
      <c r="C239" s="94" t="s">
        <v>953</v>
      </c>
      <c r="D239" s="94" t="s">
        <v>853</v>
      </c>
      <c r="E239" s="92">
        <f>VLOOKUP(C239,Spisok!$A$1:$AA$8695,5,0)</f>
        <v>1390</v>
      </c>
      <c r="F239" s="8">
        <f>VLOOKUP(C239,Spisok!$A$1:$AA$8695,2,0)</f>
        <v>0</v>
      </c>
      <c r="G239" s="8" t="str">
        <f>VLOOKUP(C239,Spisok!$A$1:$AA$8695,4,0)</f>
        <v>LAT</v>
      </c>
      <c r="H239" s="10">
        <v>17.748499753761234</v>
      </c>
      <c r="I239" s="10">
        <v>39.889441370004704</v>
      </c>
      <c r="J239" s="10">
        <v>20.911756423211358</v>
      </c>
      <c r="K239" s="10">
        <f>LARGE(M239:V239,1)+LARGE(M239:V239,2)+LARGE(M239:V239,3)+LARGE(M239:V239,4)+LARGE(M239:V239,5)+LARGE(M239:V239,6)</f>
        <v>0</v>
      </c>
      <c r="L239" s="5">
        <f>SUM(H239:K239)</f>
        <v>78.549697546977299</v>
      </c>
      <c r="M239" s="10">
        <f>VLOOKUP(C239,игроки1,7,0)</f>
        <v>0</v>
      </c>
      <c r="N239" s="10">
        <f>VLOOKUP(C239,игроки1,9,0)</f>
        <v>0</v>
      </c>
      <c r="O239" s="10">
        <f>VLOOKUP(C239,игроки1,11,0)</f>
        <v>0</v>
      </c>
      <c r="P239" s="10">
        <f>VLOOKUP(C239,Spisok!$A$1:$AL$809,13,0)</f>
        <v>0</v>
      </c>
      <c r="Q239" s="10">
        <f>VLOOKUP(C239,игроки1,15,0)</f>
        <v>0</v>
      </c>
      <c r="R239" s="10">
        <f>VLOOKUP(C239,игроки1,17,0)</f>
        <v>0</v>
      </c>
      <c r="S239" s="10">
        <f>VLOOKUP(C239,игроки1,19,0)</f>
        <v>0</v>
      </c>
      <c r="T239" s="10">
        <f>VLOOKUP(C239,игроки1,21,0)</f>
        <v>0</v>
      </c>
      <c r="U239" s="10">
        <f>VLOOKUP(C239,игроки1,23,0)</f>
        <v>0</v>
      </c>
      <c r="V239" s="21">
        <f>VLOOKUP(C239,игроки1,25,0)</f>
        <v>0</v>
      </c>
      <c r="W239" s="16">
        <f>COUNTIFS(M239:V239,"&gt;0")</f>
        <v>0</v>
      </c>
    </row>
    <row r="240" spans="1:23" ht="12.75" customHeight="1" x14ac:dyDescent="0.25">
      <c r="A240" s="13">
        <v>236</v>
      </c>
      <c r="B240" s="13">
        <v>178</v>
      </c>
      <c r="C240" s="94" t="s">
        <v>1055</v>
      </c>
      <c r="D240" s="94"/>
      <c r="E240" s="92">
        <f>VLOOKUP(C240,Spisok!$A$1:$AA$8695,5,0)</f>
        <v>1637</v>
      </c>
      <c r="F240" s="8">
        <f>VLOOKUP(C240,Spisok!$A$1:$AA$8695,2,0)</f>
        <v>0</v>
      </c>
      <c r="G240" s="8" t="str">
        <f>VLOOKUP(C240,Spisok!$A$1:$AA$8695,4,0)</f>
        <v>LAT</v>
      </c>
      <c r="H240" s="10"/>
      <c r="I240" s="10"/>
      <c r="J240" s="10">
        <v>39.244709452299951</v>
      </c>
      <c r="K240" s="10">
        <f>LARGE(M240:V240,1)+LARGE(M240:V240,2)+LARGE(M240:V240,3)+LARGE(M240:V240,4)+LARGE(M240:V240,5)+LARGE(M240:V240,6)</f>
        <v>39.244709452299951</v>
      </c>
      <c r="L240" s="5">
        <f>SUM(H240:K240)</f>
        <v>78.489418904599901</v>
      </c>
      <c r="M240" s="10">
        <f>VLOOKUP(C240,игроки1,7,0)</f>
        <v>39.244709452299951</v>
      </c>
      <c r="N240" s="10">
        <f>VLOOKUP(C240,игроки1,9,0)</f>
        <v>0</v>
      </c>
      <c r="O240" s="10">
        <f>VLOOKUP(C240,игроки1,11,0)</f>
        <v>0</v>
      </c>
      <c r="P240" s="10">
        <f>VLOOKUP(C240,Spisok!$A$1:$AL$809,13,0)</f>
        <v>0</v>
      </c>
      <c r="Q240" s="10">
        <f>VLOOKUP(C240,игроки1,15,0)</f>
        <v>0</v>
      </c>
      <c r="R240" s="10">
        <f>VLOOKUP(C240,игроки1,17,0)</f>
        <v>0</v>
      </c>
      <c r="S240" s="10">
        <f>VLOOKUP(C240,игроки1,19,0)</f>
        <v>0</v>
      </c>
      <c r="T240" s="10">
        <f>VLOOKUP(C240,игроки1,21,0)</f>
        <v>0</v>
      </c>
      <c r="U240" s="10">
        <f>VLOOKUP(C240,игроки1,23,0)</f>
        <v>0</v>
      </c>
      <c r="V240" s="21">
        <f>VLOOKUP(C240,игроки1,25,0)</f>
        <v>0</v>
      </c>
      <c r="W240" s="16">
        <f>COUNTIFS(M240:V240,"&gt;0")</f>
        <v>1</v>
      </c>
    </row>
    <row r="241" spans="1:23" ht="12.75" customHeight="1" x14ac:dyDescent="0.25">
      <c r="A241" s="13">
        <v>237</v>
      </c>
      <c r="B241" s="13">
        <v>234</v>
      </c>
      <c r="C241" s="94" t="s">
        <v>173</v>
      </c>
      <c r="D241" s="94" t="s">
        <v>335</v>
      </c>
      <c r="E241" s="92">
        <f>VLOOKUP(C241,Spisok!$A$1:$AA$8695,5,0)</f>
        <v>2015.1785836359661</v>
      </c>
      <c r="F241" s="8">
        <f>VLOOKUP(C241,Spisok!$A$1:$AA$8695,2,0)</f>
        <v>0</v>
      </c>
      <c r="G241" s="8" t="str">
        <f>VLOOKUP(C241,Spisok!$A$1:$AA$8695,4,0)</f>
        <v>LAT</v>
      </c>
      <c r="H241" s="10">
        <v>57.030577259429563</v>
      </c>
      <c r="I241" s="10">
        <v>0</v>
      </c>
      <c r="J241" s="10">
        <v>0</v>
      </c>
      <c r="K241" s="10">
        <f>LARGE(M241:V241,1)+LARGE(M241:V241,2)+LARGE(M241:V241,3)+LARGE(M241:V241,4)+LARGE(M241:V241,5)+LARGE(M241:V241,6)</f>
        <v>20.783037906242274</v>
      </c>
      <c r="L241" s="5">
        <f>SUM(H241:K241)</f>
        <v>77.813615165671834</v>
      </c>
      <c r="M241" s="10">
        <f>VLOOKUP(C241,игроки1,7,0)</f>
        <v>0</v>
      </c>
      <c r="N241" s="10">
        <f>VLOOKUP(C241,игроки1,9,0)</f>
        <v>0</v>
      </c>
      <c r="O241" s="10">
        <f>VLOOKUP(C241,игроки1,11,0)</f>
        <v>0</v>
      </c>
      <c r="P241" s="10">
        <f>VLOOKUP(C241,Spisok!$A$1:$AL$809,13,0)</f>
        <v>0</v>
      </c>
      <c r="Q241" s="10">
        <f>VLOOKUP(C241,игроки1,15,0)</f>
        <v>0</v>
      </c>
      <c r="R241" s="10">
        <f>VLOOKUP(C241,игроки1,17,0)</f>
        <v>0</v>
      </c>
      <c r="S241" s="10">
        <f>VLOOKUP(C241,игроки1,19,0)</f>
        <v>0</v>
      </c>
      <c r="T241" s="10">
        <f>VLOOKUP(C241,игроки1,21,0)</f>
        <v>20.783037906242274</v>
      </c>
      <c r="U241" s="10">
        <f>VLOOKUP(C241,игроки1,23,0)</f>
        <v>0</v>
      </c>
      <c r="V241" s="21">
        <f>VLOOKUP(C241,игроки1,25,0)</f>
        <v>0</v>
      </c>
      <c r="W241" s="16">
        <f>COUNTIFS(M241:V241,"&gt;0")</f>
        <v>1</v>
      </c>
    </row>
    <row r="242" spans="1:23" ht="12.75" customHeight="1" x14ac:dyDescent="0.25">
      <c r="A242" s="13">
        <v>238</v>
      </c>
      <c r="B242" s="13"/>
      <c r="C242" s="68" t="s">
        <v>705</v>
      </c>
      <c r="D242" s="68"/>
      <c r="E242" s="85">
        <f>VLOOKUP(C242,Spisok!$A$1:$AA$8695,5,0)</f>
        <v>1385.724896677413</v>
      </c>
      <c r="F242" s="8">
        <f>VLOOKUP(C242,Spisok!$A$1:$AA$8695,2,0)</f>
        <v>0</v>
      </c>
      <c r="G242" s="69" t="str">
        <f>VLOOKUP(C242,Spisok!$A$1:$AA$8695,4,0)</f>
        <v>EST</v>
      </c>
      <c r="H242" s="70">
        <v>40.843633030326181</v>
      </c>
      <c r="I242" s="70">
        <v>36.924481544280688</v>
      </c>
      <c r="J242" s="70">
        <v>0.01</v>
      </c>
      <c r="K242" s="10">
        <f>LARGE(M242:V242,1)+LARGE(M242:V242,2)+LARGE(M242:V242,3)+LARGE(M242:V242,4)+LARGE(M242:V242,5)+LARGE(M242:V242,6)</f>
        <v>0</v>
      </c>
      <c r="L242" s="5">
        <f>SUM(H242:K242)</f>
        <v>77.778114574606874</v>
      </c>
      <c r="M242" s="10">
        <f>VLOOKUP(C242,игроки1,7,0)</f>
        <v>0</v>
      </c>
      <c r="N242" s="10">
        <f>VLOOKUP(C242,игроки1,9,0)</f>
        <v>0</v>
      </c>
      <c r="O242" s="10">
        <f>VLOOKUP(C242,игроки1,11,0)</f>
        <v>0</v>
      </c>
      <c r="P242" s="10">
        <f>VLOOKUP(C242,Spisok!$A$1:$AL$809,13,0)</f>
        <v>0</v>
      </c>
      <c r="Q242" s="10">
        <f>VLOOKUP(C242,игроки1,15,0)</f>
        <v>0</v>
      </c>
      <c r="R242" s="10">
        <f>VLOOKUP(C242,игроки1,17,0)</f>
        <v>0</v>
      </c>
      <c r="S242" s="10">
        <f>VLOOKUP(C242,игроки1,19,0)</f>
        <v>0</v>
      </c>
      <c r="T242" s="10">
        <f>VLOOKUP(C242,игроки1,21,0)</f>
        <v>0</v>
      </c>
      <c r="U242" s="10">
        <f>VLOOKUP(C242,игроки1,23,0)</f>
        <v>0</v>
      </c>
      <c r="V242" s="21">
        <f>VLOOKUP(C242,игроки1,25,0)</f>
        <v>0</v>
      </c>
      <c r="W242" s="16">
        <f>COUNTIFS(M242:V242,"&gt;0")</f>
        <v>0</v>
      </c>
    </row>
    <row r="243" spans="1:23" ht="12.75" customHeight="1" x14ac:dyDescent="0.25">
      <c r="A243" s="13">
        <v>239</v>
      </c>
      <c r="B243" s="13">
        <v>278</v>
      </c>
      <c r="C243" s="94" t="s">
        <v>495</v>
      </c>
      <c r="D243" s="94" t="s">
        <v>528</v>
      </c>
      <c r="E243" s="92">
        <f>VLOOKUP(C243,Spisok!$A$1:$AA$8695,5,0)</f>
        <v>1354.6619852223789</v>
      </c>
      <c r="F243" s="8">
        <f>VLOOKUP(C243,Spisok!$A$1:$AA$8695,2,0)</f>
        <v>0</v>
      </c>
      <c r="G243" s="8" t="str">
        <f>VLOOKUP(C243,Spisok!$A$1:$AA$8695,4,0)</f>
        <v>GER</v>
      </c>
      <c r="H243" s="10">
        <v>29.862093712288249</v>
      </c>
      <c r="I243" s="10">
        <v>19.401282965074838</v>
      </c>
      <c r="J243" s="10">
        <v>19.643406382160709</v>
      </c>
      <c r="K243" s="10">
        <f>LARGE(M243:V243,1)+LARGE(M243:V243,2)+LARGE(M243:V243,3)+LARGE(M243:V243,4)+LARGE(M243:V243,5)+LARGE(M243:V243,6)</f>
        <v>8.3939166886049303</v>
      </c>
      <c r="L243" s="5">
        <f>SUM(H243:K243)</f>
        <v>77.300699748128721</v>
      </c>
      <c r="M243" s="10">
        <f>VLOOKUP(C243,игроки1,7,0)</f>
        <v>0</v>
      </c>
      <c r="N243" s="10">
        <f>VLOOKUP(C243,игроки1,9,0)</f>
        <v>0</v>
      </c>
      <c r="O243" s="10">
        <f>VLOOKUP(C243,игроки1,11,0)</f>
        <v>0</v>
      </c>
      <c r="P243" s="10">
        <f>VLOOKUP(C243,Spisok!$A$1:$AL$809,13,0)</f>
        <v>0</v>
      </c>
      <c r="Q243" s="10">
        <f>VLOOKUP(C243,игроки1,15,0)</f>
        <v>0</v>
      </c>
      <c r="R243" s="10">
        <f>VLOOKUP(C243,игроки1,17,0)</f>
        <v>8.3939166886049303</v>
      </c>
      <c r="S243" s="10">
        <f>VLOOKUP(C243,игроки1,19,0)</f>
        <v>0</v>
      </c>
      <c r="T243" s="10">
        <f>VLOOKUP(C243,игроки1,21,0)</f>
        <v>0</v>
      </c>
      <c r="U243" s="10">
        <f>VLOOKUP(C243,игроки1,23,0)</f>
        <v>0</v>
      </c>
      <c r="V243" s="21">
        <f>VLOOKUP(C243,игроки1,25,0)</f>
        <v>0</v>
      </c>
      <c r="W243" s="16">
        <f>COUNTIFS(M243:V243,"&gt;0")</f>
        <v>1</v>
      </c>
    </row>
    <row r="244" spans="1:23" ht="12.75" customHeight="1" x14ac:dyDescent="0.25">
      <c r="A244" s="13">
        <v>240</v>
      </c>
      <c r="B244" s="13">
        <v>227</v>
      </c>
      <c r="C244" s="94" t="s">
        <v>720</v>
      </c>
      <c r="D244" s="94" t="s">
        <v>751</v>
      </c>
      <c r="E244" s="92">
        <f>VLOOKUP(C244,Spisok!$A$1:$AA$8695,5,0)</f>
        <v>1377.7246126684486</v>
      </c>
      <c r="F244" s="8">
        <f>VLOOKUP(C244,Spisok!$A$1:$AA$8695,2,0)</f>
        <v>0</v>
      </c>
      <c r="G244" s="8" t="str">
        <f>VLOOKUP(C244,Spisok!$A$1:$AA$8695,4,0)</f>
        <v>GER</v>
      </c>
      <c r="H244" s="10">
        <v>11.821376396730761</v>
      </c>
      <c r="I244" s="10">
        <v>30.211085624691499</v>
      </c>
      <c r="J244" s="10">
        <v>12.706536373928547</v>
      </c>
      <c r="K244" s="10">
        <f>LARGE(M244:V244,1)+LARGE(M244:V244,2)+LARGE(M244:V244,3)+LARGE(M244:V244,4)+LARGE(M244:V244,5)+LARGE(M244:V244,6)</f>
        <v>21.938155194077666</v>
      </c>
      <c r="L244" s="5">
        <f>SUM(H244:K244)</f>
        <v>76.677153589428471</v>
      </c>
      <c r="M244" s="10">
        <f>VLOOKUP(C244,игроки1,7,0)</f>
        <v>0</v>
      </c>
      <c r="N244" s="10">
        <f>VLOOKUP(C244,игроки1,9,0)</f>
        <v>0</v>
      </c>
      <c r="O244" s="10">
        <f>VLOOKUP(C244,игроки1,11,0)</f>
        <v>0</v>
      </c>
      <c r="P244" s="10">
        <f>VLOOKUP(C244,Spisok!$A$1:$AL$809,13,0)</f>
        <v>0</v>
      </c>
      <c r="Q244" s="10">
        <f>VLOOKUP(C244,игроки1,15,0)</f>
        <v>0</v>
      </c>
      <c r="R244" s="10">
        <f>VLOOKUP(C244,игроки1,17,0)</f>
        <v>11.134213048711056</v>
      </c>
      <c r="S244" s="10">
        <f>VLOOKUP(C244,игроки1,19,0)</f>
        <v>10.80394214536661</v>
      </c>
      <c r="T244" s="10">
        <f>VLOOKUP(C244,игроки1,21,0)</f>
        <v>0</v>
      </c>
      <c r="U244" s="10">
        <f>VLOOKUP(C244,игроки1,23,0)</f>
        <v>0</v>
      </c>
      <c r="V244" s="21">
        <f>VLOOKUP(C244,игроки1,25,0)</f>
        <v>0</v>
      </c>
      <c r="W244" s="16">
        <f>COUNTIFS(M244:V244,"&gt;0")</f>
        <v>2</v>
      </c>
    </row>
    <row r="245" spans="1:23" ht="12.75" customHeight="1" x14ac:dyDescent="0.25">
      <c r="A245" s="13">
        <v>241</v>
      </c>
      <c r="B245" s="13">
        <v>111</v>
      </c>
      <c r="C245" s="94" t="s">
        <v>1129</v>
      </c>
      <c r="D245" s="94"/>
      <c r="E245" s="92">
        <f>VLOOKUP(C245,Spisok!$A$1:$AA$8695,5,0)</f>
        <v>1698.4981881415861</v>
      </c>
      <c r="F245" s="8">
        <f>VLOOKUP(C245,Spisok!$A$1:$AA$8695,2,0)</f>
        <v>0</v>
      </c>
      <c r="G245" s="8" t="str">
        <f>VLOOKUP(C245,Spisok!$A$1:$AA$8695,4,0)</f>
        <v>LAT</v>
      </c>
      <c r="H245" s="10"/>
      <c r="I245" s="10"/>
      <c r="J245" s="10"/>
      <c r="K245" s="10">
        <f>LARGE(M245:V245,1)+LARGE(M245:V245,2)+LARGE(M245:V245,3)+LARGE(M245:V245,4)+LARGE(M245:V245,5)+LARGE(M245:V245,6)</f>
        <v>76.507581869711828</v>
      </c>
      <c r="L245" s="5">
        <f>SUM(H245:K245)</f>
        <v>76.507581869711828</v>
      </c>
      <c r="M245" s="10">
        <f>VLOOKUP(C245,игроки1,7,0)</f>
        <v>0</v>
      </c>
      <c r="N245" s="10">
        <f>VLOOKUP(C245,игроки1,9,0)</f>
        <v>0</v>
      </c>
      <c r="O245" s="10">
        <f>VLOOKUP(C245,игроки1,11,0)</f>
        <v>0</v>
      </c>
      <c r="P245" s="10">
        <f>VLOOKUP(C245,Spisok!$A$1:$AL$809,13,0)</f>
        <v>0</v>
      </c>
      <c r="Q245" s="10">
        <f>VLOOKUP(C245,игроки1,15,0)</f>
        <v>0</v>
      </c>
      <c r="R245" s="10">
        <f>VLOOKUP(C245,игроки1,17,0)</f>
        <v>0</v>
      </c>
      <c r="S245" s="10">
        <f>VLOOKUP(C245,игроки1,19,0)</f>
        <v>0</v>
      </c>
      <c r="T245" s="10">
        <f>VLOOKUP(C245,игроки1,21,0)</f>
        <v>76.507581869711828</v>
      </c>
      <c r="U245" s="10">
        <f>VLOOKUP(C245,игроки1,23,0)</f>
        <v>0</v>
      </c>
      <c r="V245" s="21">
        <f>VLOOKUP(C245,игроки1,25,0)</f>
        <v>0</v>
      </c>
      <c r="W245" s="16">
        <f>COUNTIFS(M245:V245,"&gt;0")</f>
        <v>1</v>
      </c>
    </row>
    <row r="246" spans="1:23" ht="12.75" customHeight="1" x14ac:dyDescent="0.25">
      <c r="A246" s="13">
        <v>242</v>
      </c>
      <c r="B246" s="13">
        <v>282</v>
      </c>
      <c r="C246" s="68" t="s">
        <v>987</v>
      </c>
      <c r="D246" s="68"/>
      <c r="E246" s="85">
        <f>VLOOKUP(C246,Spisok!$A$1:$AA$8695,5,0)</f>
        <v>1400</v>
      </c>
      <c r="F246" s="8">
        <f>VLOOKUP(C246,Spisok!$A$1:$AA$8695,2,0)</f>
        <v>0</v>
      </c>
      <c r="G246" s="69" t="str">
        <f>VLOOKUP(C246,Spisok!$A$1:$AA$8695,4,0)</f>
        <v>LAT</v>
      </c>
      <c r="H246" s="70"/>
      <c r="I246" s="70"/>
      <c r="J246" s="70">
        <v>67.617787178361823</v>
      </c>
      <c r="K246" s="10">
        <f>LARGE(M246:V246,1)+LARGE(M246:V246,2)+LARGE(M246:V246,3)+LARGE(M246:V246,4)+LARGE(M246:V246,5)+LARGE(M246:V246,6)</f>
        <v>7.7741920826530126</v>
      </c>
      <c r="L246" s="5">
        <f>SUM(H246:K246)</f>
        <v>75.391979261014839</v>
      </c>
      <c r="M246" s="10">
        <f>VLOOKUP(C246,игроки1,7,0)</f>
        <v>3.3689948270783985</v>
      </c>
      <c r="N246" s="10">
        <f>VLOOKUP(C246,игроки1,9,0)</f>
        <v>0</v>
      </c>
      <c r="O246" s="10">
        <f>VLOOKUP(C246,игроки1,11,0)</f>
        <v>4.3951972555746144</v>
      </c>
      <c r="P246" s="10">
        <f>VLOOKUP(C246,Spisok!$A$1:$AL$809,13,0)</f>
        <v>0</v>
      </c>
      <c r="Q246" s="10">
        <f>VLOOKUP(C246,игроки1,15,0)</f>
        <v>0</v>
      </c>
      <c r="R246" s="10">
        <f>VLOOKUP(C246,игроки1,17,0)</f>
        <v>0</v>
      </c>
      <c r="S246" s="10">
        <f>VLOOKUP(C246,игроки1,19,0)</f>
        <v>0</v>
      </c>
      <c r="T246" s="10">
        <f>VLOOKUP(C246,игроки1,21,0)</f>
        <v>0</v>
      </c>
      <c r="U246" s="10">
        <f>VLOOKUP(C246,игроки1,23,0)</f>
        <v>0.01</v>
      </c>
      <c r="V246" s="21">
        <f>VLOOKUP(C246,игроки1,25,0)</f>
        <v>0</v>
      </c>
      <c r="W246" s="16">
        <f>COUNTIFS(M246:V246,"&gt;0")</f>
        <v>3</v>
      </c>
    </row>
    <row r="247" spans="1:23" ht="12.75" customHeight="1" x14ac:dyDescent="0.25">
      <c r="A247" s="13">
        <v>243</v>
      </c>
      <c r="B247" s="13">
        <v>155</v>
      </c>
      <c r="C247" s="94" t="s">
        <v>776</v>
      </c>
      <c r="D247" s="94" t="s">
        <v>770</v>
      </c>
      <c r="E247" s="92">
        <f>VLOOKUP(C247,Spisok!$A$1:$AA$8695,5,0)</f>
        <v>1537</v>
      </c>
      <c r="F247" s="8">
        <f>VLOOKUP(C247,Spisok!$A$1:$AA$8695,2,0)</f>
        <v>0</v>
      </c>
      <c r="G247" s="8" t="str">
        <f>VLOOKUP(C247,Spisok!$A$1:$AA$8695,4,0)</f>
        <v>RUS</v>
      </c>
      <c r="H247" s="10"/>
      <c r="I247" s="10">
        <v>10.974430849416381</v>
      </c>
      <c r="J247" s="10">
        <v>13.441404971374277</v>
      </c>
      <c r="K247" s="10">
        <f>LARGE(M247:V247,1)+LARGE(M247:V247,2)+LARGE(M247:V247,3)+LARGE(M247:V247,4)+LARGE(M247:V247,5)+LARGE(M247:V247,6)</f>
        <v>50.160492806638793</v>
      </c>
      <c r="L247" s="5">
        <f>SUM(H247:K247)</f>
        <v>74.576328627429447</v>
      </c>
      <c r="M247" s="10">
        <f>VLOOKUP(C247,игроки1,7,0)</f>
        <v>0</v>
      </c>
      <c r="N247" s="10">
        <f>VLOOKUP(C247,игроки1,9,0)</f>
        <v>0</v>
      </c>
      <c r="O247" s="10">
        <f>VLOOKUP(C247,игроки1,11,0)</f>
        <v>0</v>
      </c>
      <c r="P247" s="10">
        <f>VLOOKUP(C247,Spisok!$A$1:$AL$809,13,0)</f>
        <v>9.0836137085164452</v>
      </c>
      <c r="Q247" s="10">
        <f>VLOOKUP(C247,игроки1,15,0)</f>
        <v>0</v>
      </c>
      <c r="R247" s="10">
        <f>VLOOKUP(C247,игроки1,17,0)</f>
        <v>0</v>
      </c>
      <c r="S247" s="10">
        <f>VLOOKUP(C247,игроки1,19,0)</f>
        <v>21.42409314823108</v>
      </c>
      <c r="T247" s="10">
        <f>VLOOKUP(C247,игроки1,21,0)</f>
        <v>0</v>
      </c>
      <c r="U247" s="10">
        <f>VLOOKUP(C247,игроки1,23,0)</f>
        <v>19.652785949891268</v>
      </c>
      <c r="V247" s="21">
        <f>VLOOKUP(C247,игроки1,25,0)</f>
        <v>0</v>
      </c>
      <c r="W247" s="16">
        <f>COUNTIFS(M247:V247,"&gt;0")</f>
        <v>3</v>
      </c>
    </row>
    <row r="248" spans="1:23" ht="12.75" customHeight="1" x14ac:dyDescent="0.25">
      <c r="A248" s="13">
        <v>244</v>
      </c>
      <c r="B248" s="13">
        <v>163</v>
      </c>
      <c r="C248" s="94" t="s">
        <v>67</v>
      </c>
      <c r="D248" s="94" t="s">
        <v>926</v>
      </c>
      <c r="E248" s="92">
        <f>VLOOKUP(C248,Spisok!$A$1:$AA$8695,5,0)</f>
        <v>1713.8022505753286</v>
      </c>
      <c r="F248" s="8">
        <f>VLOOKUP(C248,Spisok!$A$1:$AA$8695,2,0)</f>
        <v>0</v>
      </c>
      <c r="G248" s="8" t="str">
        <f>VLOOKUP(C248,Spisok!$A$1:$AA$8695,4,0)</f>
        <v>LAT</v>
      </c>
      <c r="H248" s="10">
        <v>31.43242910998562</v>
      </c>
      <c r="I248" s="10">
        <v>0</v>
      </c>
      <c r="J248" s="10">
        <v>0</v>
      </c>
      <c r="K248" s="10">
        <f>LARGE(M248:V248,1)+LARGE(M248:V248,2)+LARGE(M248:V248,3)+LARGE(M248:V248,4)+LARGE(M248:V248,5)+LARGE(M248:V248,6)</f>
        <v>42.951050294665549</v>
      </c>
      <c r="L248" s="5">
        <f>SUM(H248:K248)</f>
        <v>74.383479404651169</v>
      </c>
      <c r="M248" s="10">
        <f>VLOOKUP(C248,игроки1,7,0)</f>
        <v>0</v>
      </c>
      <c r="N248" s="10">
        <f>VLOOKUP(C248,игроки1,9,0)</f>
        <v>0</v>
      </c>
      <c r="O248" s="10">
        <f>VLOOKUP(C248,игроки1,11,0)</f>
        <v>0</v>
      </c>
      <c r="P248" s="10">
        <f>VLOOKUP(C248,Spisok!$A$1:$AL$809,13,0)</f>
        <v>0</v>
      </c>
      <c r="Q248" s="10">
        <f>VLOOKUP(C248,игроки1,15,0)</f>
        <v>0</v>
      </c>
      <c r="R248" s="10">
        <f>VLOOKUP(C248,игроки1,17,0)</f>
        <v>0</v>
      </c>
      <c r="S248" s="10">
        <f>VLOOKUP(C248,игроки1,19,0)</f>
        <v>0</v>
      </c>
      <c r="T248" s="10">
        <f>VLOOKUP(C248,игроки1,21,0)</f>
        <v>42.951050294665549</v>
      </c>
      <c r="U248" s="10">
        <f>VLOOKUP(C248,игроки1,23,0)</f>
        <v>0</v>
      </c>
      <c r="V248" s="21">
        <f>VLOOKUP(C248,игроки1,25,0)</f>
        <v>0</v>
      </c>
      <c r="W248" s="16">
        <f>COUNTIFS(M248:V248,"&gt;0")</f>
        <v>1</v>
      </c>
    </row>
    <row r="249" spans="1:23" ht="12.75" customHeight="1" x14ac:dyDescent="0.25">
      <c r="A249" s="13">
        <v>245</v>
      </c>
      <c r="B249" s="13">
        <v>188</v>
      </c>
      <c r="C249" s="94" t="s">
        <v>166</v>
      </c>
      <c r="D249" s="94"/>
      <c r="E249" s="92">
        <f>VLOOKUP(C249,Spisok!$A$1:$AA$8695,5,0)</f>
        <v>2230</v>
      </c>
      <c r="F249" s="8" t="str">
        <f>VLOOKUP(C249,Spisok!$A$1:$AA$8695,2,0)</f>
        <v>IM</v>
      </c>
      <c r="G249" s="8" t="str">
        <f>VLOOKUP(C249,Spisok!$A$1:$AA$8695,4,0)</f>
        <v>LAT</v>
      </c>
      <c r="H249" s="10"/>
      <c r="I249" s="10"/>
      <c r="J249" s="10">
        <v>37.161075969586605</v>
      </c>
      <c r="K249" s="10">
        <f>LARGE(M249:V249,1)+LARGE(M249:V249,2)+LARGE(M249:V249,3)+LARGE(M249:V249,4)+LARGE(M249:V249,5)+LARGE(M249:V249,6)</f>
        <v>37.161075969586605</v>
      </c>
      <c r="L249" s="5">
        <f>SUM(H249:K249)</f>
        <v>74.32215193917321</v>
      </c>
      <c r="M249" s="10">
        <f>VLOOKUP(C249,игроки1,7,0)</f>
        <v>37.161075969586605</v>
      </c>
      <c r="N249" s="10">
        <f>VLOOKUP(C249,игроки1,9,0)</f>
        <v>0</v>
      </c>
      <c r="O249" s="10">
        <f>VLOOKUP(C249,игроки1,11,0)</f>
        <v>0</v>
      </c>
      <c r="P249" s="10">
        <f>VLOOKUP(C249,Spisok!$A$1:$AL$809,13,0)</f>
        <v>0</v>
      </c>
      <c r="Q249" s="10">
        <f>VLOOKUP(C249,игроки1,15,0)</f>
        <v>0</v>
      </c>
      <c r="R249" s="10">
        <f>VLOOKUP(C249,игроки1,17,0)</f>
        <v>0</v>
      </c>
      <c r="S249" s="10">
        <f>VLOOKUP(C249,игроки1,19,0)</f>
        <v>0</v>
      </c>
      <c r="T249" s="10">
        <f>VLOOKUP(C249,игроки1,21,0)</f>
        <v>0</v>
      </c>
      <c r="U249" s="10">
        <f>VLOOKUP(C249,игроки1,23,0)</f>
        <v>0</v>
      </c>
      <c r="V249" s="21">
        <f>VLOOKUP(C249,игроки1,25,0)</f>
        <v>0</v>
      </c>
      <c r="W249" s="16">
        <f>COUNTIFS(M249:V249,"&gt;0")</f>
        <v>1</v>
      </c>
    </row>
    <row r="250" spans="1:23" ht="12.75" customHeight="1" x14ac:dyDescent="0.25">
      <c r="A250" s="13">
        <v>246</v>
      </c>
      <c r="B250" s="13">
        <v>167</v>
      </c>
      <c r="C250" s="94" t="s">
        <v>833</v>
      </c>
      <c r="D250" s="94" t="s">
        <v>892</v>
      </c>
      <c r="E250" s="92">
        <f>VLOOKUP(C250,Spisok!$A$1:$AA$8695,5,0)</f>
        <v>1416.4354014371604</v>
      </c>
      <c r="F250" s="8">
        <f>VLOOKUP(C250,Spisok!$A$1:$AA$8695,2,0)</f>
        <v>0</v>
      </c>
      <c r="G250" s="8" t="str">
        <f>VLOOKUP(C250,Spisok!$A$1:$AA$8695,4,0)</f>
        <v>LAT</v>
      </c>
      <c r="H250" s="10"/>
      <c r="I250" s="10">
        <v>6.1946286887291935</v>
      </c>
      <c r="J250" s="10">
        <v>25.880424467259083</v>
      </c>
      <c r="K250" s="10">
        <f>LARGE(M250:V250,1)+LARGE(M250:V250,2)+LARGE(M250:V250,3)+LARGE(M250:V250,4)+LARGE(M250:V250,5)+LARGE(M250:V250,6)</f>
        <v>42.174672028239691</v>
      </c>
      <c r="L250" s="5">
        <f>SUM(H250:K250)</f>
        <v>74.24972518422797</v>
      </c>
      <c r="M250" s="10">
        <f>VLOOKUP(C250,игроки1,7,0)</f>
        <v>25.880424467259083</v>
      </c>
      <c r="N250" s="10">
        <f>VLOOKUP(C250,игроки1,9,0)</f>
        <v>0</v>
      </c>
      <c r="O250" s="10">
        <f>VLOOKUP(C250,игроки1,11,0)</f>
        <v>0</v>
      </c>
      <c r="P250" s="10">
        <f>VLOOKUP(C250,Spisok!$A$1:$AL$809,13,0)</f>
        <v>0</v>
      </c>
      <c r="Q250" s="10">
        <f>VLOOKUP(C250,игроки1,15,0)</f>
        <v>0</v>
      </c>
      <c r="R250" s="10">
        <f>VLOOKUP(C250,игроки1,17,0)</f>
        <v>0</v>
      </c>
      <c r="S250" s="10">
        <f>VLOOKUP(C250,игроки1,19,0)</f>
        <v>0</v>
      </c>
      <c r="T250" s="10">
        <f>VLOOKUP(C250,игроки1,21,0)</f>
        <v>16.294247560980608</v>
      </c>
      <c r="U250" s="10">
        <f>VLOOKUP(C250,игроки1,23,0)</f>
        <v>0</v>
      </c>
      <c r="V250" s="21">
        <f>VLOOKUP(C250,игроки1,25,0)</f>
        <v>0</v>
      </c>
      <c r="W250" s="16">
        <f>COUNTIFS(M250:V250,"&gt;0")</f>
        <v>2</v>
      </c>
    </row>
    <row r="251" spans="1:23" ht="12.75" customHeight="1" x14ac:dyDescent="0.25">
      <c r="A251" s="13">
        <v>247</v>
      </c>
      <c r="B251" s="13">
        <v>127</v>
      </c>
      <c r="C251" s="94" t="s">
        <v>1069</v>
      </c>
      <c r="D251" s="94"/>
      <c r="E251" s="92">
        <f>VLOOKUP(C251,Spisok!$A$1:$AA$8695,5,0)</f>
        <v>1375</v>
      </c>
      <c r="F251" s="8">
        <f>VLOOKUP(C251,Spisok!$A$1:$AA$8695,2,0)</f>
        <v>0</v>
      </c>
      <c r="G251" s="8" t="str">
        <f>VLOOKUP(C251,Spisok!$A$1:$AA$8695,4,0)</f>
        <v>LAT</v>
      </c>
      <c r="H251" s="10"/>
      <c r="I251" s="10"/>
      <c r="J251" s="10">
        <v>12.184589742344336</v>
      </c>
      <c r="K251" s="10">
        <f>LARGE(M251:V251,1)+LARGE(M251:V251,2)+LARGE(M251:V251,3)+LARGE(M251:V251,4)+LARGE(M251:V251,5)+LARGE(M251:V251,6)</f>
        <v>61.888197058183266</v>
      </c>
      <c r="L251" s="5">
        <f>SUM(H251:K251)</f>
        <v>74.072786800527609</v>
      </c>
      <c r="M251" s="10">
        <f>VLOOKUP(C251,игроки1,7,0)</f>
        <v>12.184589742344336</v>
      </c>
      <c r="N251" s="10">
        <f>VLOOKUP(C251,игроки1,9,0)</f>
        <v>0</v>
      </c>
      <c r="O251" s="10">
        <f>VLOOKUP(C251,игроки1,11,0)</f>
        <v>49.70360731583893</v>
      </c>
      <c r="P251" s="10">
        <f>VLOOKUP(C251,Spisok!$A$1:$AL$809,13,0)</f>
        <v>0</v>
      </c>
      <c r="Q251" s="10">
        <f>VLOOKUP(C251,игроки1,15,0)</f>
        <v>0</v>
      </c>
      <c r="R251" s="10">
        <f>VLOOKUP(C251,игроки1,17,0)</f>
        <v>0</v>
      </c>
      <c r="S251" s="10">
        <f>VLOOKUP(C251,игроки1,19,0)</f>
        <v>0</v>
      </c>
      <c r="T251" s="10">
        <f>VLOOKUP(C251,игроки1,21,0)</f>
        <v>0</v>
      </c>
      <c r="U251" s="10">
        <f>VLOOKUP(C251,игроки1,23,0)</f>
        <v>0</v>
      </c>
      <c r="V251" s="21">
        <f>VLOOKUP(C251,игроки1,25,0)</f>
        <v>0</v>
      </c>
      <c r="W251" s="16">
        <f>COUNTIFS(M251:V251,"&gt;0")</f>
        <v>2</v>
      </c>
    </row>
    <row r="252" spans="1:23" ht="12.75" customHeight="1" x14ac:dyDescent="0.25">
      <c r="A252" s="13">
        <v>248</v>
      </c>
      <c r="B252" s="13"/>
      <c r="C252" s="94" t="s">
        <v>239</v>
      </c>
      <c r="D252" s="94" t="s">
        <v>292</v>
      </c>
      <c r="E252" s="77">
        <f>VLOOKUP(C252,Spisok!$A$1:$AA$8695,5,0)</f>
        <v>1848</v>
      </c>
      <c r="F252" s="8">
        <f>VLOOKUP(C252,Spisok!$A$1:$AA$8695,2,0)</f>
        <v>0</v>
      </c>
      <c r="G252" s="8" t="str">
        <f>VLOOKUP(C252,Spisok!$A$1:$AA$8695,4,0)</f>
        <v>RUS</v>
      </c>
      <c r="H252" s="10">
        <v>0</v>
      </c>
      <c r="I252" s="10">
        <v>73.987477213283668</v>
      </c>
      <c r="J252" s="10">
        <v>0</v>
      </c>
      <c r="K252" s="10">
        <f>LARGE(M252:V252,1)+LARGE(M252:V252,2)+LARGE(M252:V252,3)+LARGE(M252:V252,4)+LARGE(M252:V252,5)+LARGE(M252:V252,6)</f>
        <v>0</v>
      </c>
      <c r="L252" s="5">
        <f>SUM(H252:K252)</f>
        <v>73.987477213283668</v>
      </c>
      <c r="M252" s="10">
        <f>VLOOKUP(C252,игроки1,7,0)</f>
        <v>0</v>
      </c>
      <c r="N252" s="10">
        <f>VLOOKUP(C252,игроки1,9,0)</f>
        <v>0</v>
      </c>
      <c r="O252" s="10">
        <f>VLOOKUP(C252,игроки1,11,0)</f>
        <v>0</v>
      </c>
      <c r="P252" s="10">
        <f>VLOOKUP(C252,Spisok!$A$1:$AL$809,13,0)</f>
        <v>0</v>
      </c>
      <c r="Q252" s="10">
        <f>VLOOKUP(C252,игроки1,15,0)</f>
        <v>0</v>
      </c>
      <c r="R252" s="10">
        <f>VLOOKUP(C252,игроки1,17,0)</f>
        <v>0</v>
      </c>
      <c r="S252" s="10">
        <f>VLOOKUP(C252,игроки1,19,0)</f>
        <v>0</v>
      </c>
      <c r="T252" s="10">
        <f>VLOOKUP(C252,игроки1,21,0)</f>
        <v>0</v>
      </c>
      <c r="U252" s="10">
        <f>VLOOKUP(C252,игроки1,23,0)</f>
        <v>0</v>
      </c>
      <c r="V252" s="21">
        <f>VLOOKUP(C252,игроки1,25,0)</f>
        <v>0</v>
      </c>
      <c r="W252" s="16">
        <f>COUNTIFS(M252:V252,"&gt;0")</f>
        <v>0</v>
      </c>
    </row>
    <row r="253" spans="1:23" ht="12.75" customHeight="1" x14ac:dyDescent="0.25">
      <c r="A253" s="13">
        <v>249</v>
      </c>
      <c r="B253" s="13"/>
      <c r="C253" s="94" t="s">
        <v>978</v>
      </c>
      <c r="D253" s="94" t="s">
        <v>854</v>
      </c>
      <c r="E253" s="77">
        <f>VLOOKUP(C253,Spisok!$A$1:$AA$8695,5,0)</f>
        <v>1931.4965879580109</v>
      </c>
      <c r="F253" s="8">
        <f>VLOOKUP(C253,Spisok!$A$1:$AA$8695,2,0)</f>
        <v>0</v>
      </c>
      <c r="G253" s="8" t="str">
        <f>VLOOKUP(C253,Spisok!$A$1:$AA$8695,4,0)</f>
        <v>LAT</v>
      </c>
      <c r="H253" s="10">
        <v>72.950664469301174</v>
      </c>
      <c r="I253" s="10">
        <v>0</v>
      </c>
      <c r="J253" s="10">
        <v>0</v>
      </c>
      <c r="K253" s="10">
        <f>LARGE(M253:V253,1)+LARGE(M253:V253,2)+LARGE(M253:V253,3)+LARGE(M253:V253,4)+LARGE(M253:V253,5)+LARGE(M253:V253,6)</f>
        <v>0</v>
      </c>
      <c r="L253" s="5">
        <f>SUM(H253:K253)</f>
        <v>72.950664469301174</v>
      </c>
      <c r="M253" s="10">
        <f>VLOOKUP(C253,игроки1,7,0)</f>
        <v>0</v>
      </c>
      <c r="N253" s="10">
        <f>VLOOKUP(C253,игроки1,9,0)</f>
        <v>0</v>
      </c>
      <c r="O253" s="10">
        <f>VLOOKUP(C253,игроки1,11,0)</f>
        <v>0</v>
      </c>
      <c r="P253" s="10">
        <f>VLOOKUP(C253,Spisok!$A$1:$AL$809,13,0)</f>
        <v>0</v>
      </c>
      <c r="Q253" s="10">
        <f>VLOOKUP(C253,игроки1,15,0)</f>
        <v>0</v>
      </c>
      <c r="R253" s="10">
        <f>VLOOKUP(C253,игроки1,17,0)</f>
        <v>0</v>
      </c>
      <c r="S253" s="10">
        <f>VLOOKUP(C253,игроки1,19,0)</f>
        <v>0</v>
      </c>
      <c r="T253" s="10">
        <f>VLOOKUP(C253,игроки1,21,0)</f>
        <v>0</v>
      </c>
      <c r="U253" s="10">
        <f>VLOOKUP(C253,игроки1,23,0)</f>
        <v>0</v>
      </c>
      <c r="V253" s="21">
        <f>VLOOKUP(C253,игроки1,25,0)</f>
        <v>0</v>
      </c>
      <c r="W253" s="16">
        <f>COUNTIFS(M253:V253,"&gt;0")</f>
        <v>0</v>
      </c>
    </row>
    <row r="254" spans="1:23" ht="12.75" customHeight="1" x14ac:dyDescent="0.25">
      <c r="A254" s="13">
        <v>250</v>
      </c>
      <c r="B254" s="13">
        <v>246</v>
      </c>
      <c r="C254" s="68" t="s">
        <v>709</v>
      </c>
      <c r="D254" s="94" t="s">
        <v>714</v>
      </c>
      <c r="E254" s="85">
        <f>VLOOKUP(C254,Spisok!$A$1:$AA$8695,5,0)</f>
        <v>1523</v>
      </c>
      <c r="F254" s="8">
        <f>VLOOKUP(C254,Spisok!$A$1:$AA$8695,2,0)</f>
        <v>0</v>
      </c>
      <c r="G254" s="69" t="str">
        <f>VLOOKUP(C254,Spisok!$A$1:$AA$8695,4,0)</f>
        <v>RUS</v>
      </c>
      <c r="H254" s="70">
        <v>40.698155837089082</v>
      </c>
      <c r="I254" s="70">
        <v>0</v>
      </c>
      <c r="J254" s="70">
        <v>15.336313324819074</v>
      </c>
      <c r="K254" s="10">
        <f>LARGE(M254:V254,1)+LARGE(M254:V254,2)+LARGE(M254:V254,3)+LARGE(M254:V254,4)+LARGE(M254:V254,5)+LARGE(M254:V254,6)</f>
        <v>16.91515552944999</v>
      </c>
      <c r="L254" s="5">
        <f>SUM(H254:K254)</f>
        <v>72.949624691358139</v>
      </c>
      <c r="M254" s="10">
        <f>VLOOKUP(C254,игроки1,7,0)</f>
        <v>0</v>
      </c>
      <c r="N254" s="10">
        <f>VLOOKUP(C254,игроки1,9,0)</f>
        <v>0</v>
      </c>
      <c r="O254" s="10">
        <f>VLOOKUP(C254,игроки1,11,0)</f>
        <v>0</v>
      </c>
      <c r="P254" s="10">
        <f>VLOOKUP(C254,Spisok!$A$1:$AL$809,13,0)</f>
        <v>16.91515552944999</v>
      </c>
      <c r="Q254" s="10">
        <f>VLOOKUP(C254,игроки1,15,0)</f>
        <v>0</v>
      </c>
      <c r="R254" s="10">
        <f>VLOOKUP(C254,игроки1,17,0)</f>
        <v>0</v>
      </c>
      <c r="S254" s="10">
        <f>VLOOKUP(C254,игроки1,19,0)</f>
        <v>0</v>
      </c>
      <c r="T254" s="10">
        <f>VLOOKUP(C254,игроки1,21,0)</f>
        <v>0</v>
      </c>
      <c r="U254" s="10">
        <f>VLOOKUP(C254,игроки1,23,0)</f>
        <v>0</v>
      </c>
      <c r="V254" s="21">
        <f>VLOOKUP(C254,игроки1,25,0)</f>
        <v>0</v>
      </c>
      <c r="W254" s="16">
        <f>COUNTIFS(M254:V254,"&gt;0")</f>
        <v>1</v>
      </c>
    </row>
    <row r="255" spans="1:23" ht="12.75" customHeight="1" x14ac:dyDescent="0.25">
      <c r="A255" s="13">
        <v>251</v>
      </c>
      <c r="B255" s="13"/>
      <c r="C255" s="94" t="s">
        <v>972</v>
      </c>
      <c r="D255" s="94" t="s">
        <v>514</v>
      </c>
      <c r="E255" s="77">
        <f>VLOOKUP(C255,Spisok!$A$1:$AA$8695,5,0)</f>
        <v>1670.6705442490909</v>
      </c>
      <c r="F255" s="8">
        <f>VLOOKUP(C255,Spisok!$A$1:$AA$8695,2,0)</f>
        <v>0</v>
      </c>
      <c r="G255" s="8" t="str">
        <f>VLOOKUP(C255,Spisok!$A$1:$AA$8695,4,0)</f>
        <v>USA</v>
      </c>
      <c r="H255" s="10">
        <v>34.693877551020407</v>
      </c>
      <c r="I255" s="10">
        <v>38.017751479289942</v>
      </c>
      <c r="J255" s="10">
        <v>0</v>
      </c>
      <c r="K255" s="10">
        <f>LARGE(M255:V255,1)+LARGE(M255:V255,2)+LARGE(M255:V255,3)+LARGE(M255:V255,4)+LARGE(M255:V255,5)+LARGE(M255:V255,6)</f>
        <v>0</v>
      </c>
      <c r="L255" s="5">
        <f>SUM(H255:K255)</f>
        <v>72.711629030310348</v>
      </c>
      <c r="M255" s="10">
        <f>VLOOKUP(C255,игроки1,7,0)</f>
        <v>0</v>
      </c>
      <c r="N255" s="10">
        <f>VLOOKUP(C255,игроки1,9,0)</f>
        <v>0</v>
      </c>
      <c r="O255" s="10">
        <f>VLOOKUP(C255,игроки1,11,0)</f>
        <v>0</v>
      </c>
      <c r="P255" s="10">
        <f>VLOOKUP(C255,Spisok!$A$1:$AL$809,13,0)</f>
        <v>0</v>
      </c>
      <c r="Q255" s="10">
        <f>VLOOKUP(C255,игроки1,15,0)</f>
        <v>0</v>
      </c>
      <c r="R255" s="10">
        <f>VLOOKUP(C255,игроки1,17,0)</f>
        <v>0</v>
      </c>
      <c r="S255" s="10">
        <f>VLOOKUP(C255,игроки1,19,0)</f>
        <v>0</v>
      </c>
      <c r="T255" s="10">
        <f>VLOOKUP(C255,игроки1,21,0)</f>
        <v>0</v>
      </c>
      <c r="U255" s="10">
        <f>VLOOKUP(C255,игроки1,23,0)</f>
        <v>0</v>
      </c>
      <c r="V255" s="21">
        <f>VLOOKUP(C255,игроки1,25,0)</f>
        <v>0</v>
      </c>
      <c r="W255" s="16">
        <f>COUNTIFS(M255:V255,"&gt;0")</f>
        <v>0</v>
      </c>
    </row>
    <row r="256" spans="1:23" ht="12.75" customHeight="1" x14ac:dyDescent="0.25">
      <c r="A256" s="13">
        <v>252</v>
      </c>
      <c r="B256" s="13"/>
      <c r="C256" s="68" t="s">
        <v>703</v>
      </c>
      <c r="D256" s="94" t="s">
        <v>788</v>
      </c>
      <c r="E256" s="96">
        <f>VLOOKUP(C256,Spisok!$A$1:$AA$8695,5,0)</f>
        <v>1529</v>
      </c>
      <c r="F256" s="8">
        <f>VLOOKUP(C256,Spisok!$A$1:$AA$8695,2,0)</f>
        <v>0</v>
      </c>
      <c r="G256" s="69" t="str">
        <f>VLOOKUP(C256,Spisok!$A$1:$AA$8695,4,0)</f>
        <v>EST</v>
      </c>
      <c r="H256" s="70">
        <v>38.755010500390739</v>
      </c>
      <c r="I256" s="70">
        <v>32.760468235495566</v>
      </c>
      <c r="J256" s="70">
        <v>0</v>
      </c>
      <c r="K256" s="10">
        <f>LARGE(M256:V256,1)+LARGE(M256:V256,2)+LARGE(M256:V256,3)+LARGE(M256:V256,4)+LARGE(M256:V256,5)+LARGE(M256:V256,6)</f>
        <v>0</v>
      </c>
      <c r="L256" s="5">
        <f>SUM(H256:K256)</f>
        <v>71.515478735886305</v>
      </c>
      <c r="M256" s="10">
        <f>VLOOKUP(C256,игроки1,7,0)</f>
        <v>0</v>
      </c>
      <c r="N256" s="10">
        <f>VLOOKUP(C256,игроки1,9,0)</f>
        <v>0</v>
      </c>
      <c r="O256" s="10">
        <f>VLOOKUP(C256,игроки1,11,0)</f>
        <v>0</v>
      </c>
      <c r="P256" s="10">
        <f>VLOOKUP(C256,Spisok!$A$1:$AL$809,13,0)</f>
        <v>0</v>
      </c>
      <c r="Q256" s="10">
        <f>VLOOKUP(C256,игроки1,15,0)</f>
        <v>0</v>
      </c>
      <c r="R256" s="10">
        <f>VLOOKUP(C256,игроки1,17,0)</f>
        <v>0</v>
      </c>
      <c r="S256" s="10">
        <f>VLOOKUP(C256,игроки1,19,0)</f>
        <v>0</v>
      </c>
      <c r="T256" s="10">
        <f>VLOOKUP(C256,игроки1,21,0)</f>
        <v>0</v>
      </c>
      <c r="U256" s="10">
        <f>VLOOKUP(C256,игроки1,23,0)</f>
        <v>0</v>
      </c>
      <c r="V256" s="21">
        <f>VLOOKUP(C256,игроки1,25,0)</f>
        <v>0</v>
      </c>
      <c r="W256" s="16">
        <f>COUNTIFS(M256:V256,"&gt;0")</f>
        <v>0</v>
      </c>
    </row>
    <row r="257" spans="1:23" ht="12.75" customHeight="1" x14ac:dyDescent="0.25">
      <c r="A257" s="13">
        <v>253</v>
      </c>
      <c r="B257" s="13">
        <v>224</v>
      </c>
      <c r="C257" s="94" t="s">
        <v>549</v>
      </c>
      <c r="D257" s="94" t="s">
        <v>569</v>
      </c>
      <c r="E257" s="92">
        <f>VLOOKUP(C257,Spisok!$A$1:$AA$8695,5,0)</f>
        <v>1625.3622986891612</v>
      </c>
      <c r="F257" s="8">
        <f>VLOOKUP(C257,Spisok!$A$1:$AA$8695,2,0)</f>
        <v>0</v>
      </c>
      <c r="G257" s="8" t="str">
        <f>VLOOKUP(C257,Spisok!$A$1:$AA$8695,4,0)</f>
        <v>EST</v>
      </c>
      <c r="H257" s="10">
        <v>0</v>
      </c>
      <c r="I257" s="10">
        <v>30.031969309462916</v>
      </c>
      <c r="J257" s="10">
        <v>17.041391838562319</v>
      </c>
      <c r="K257" s="10">
        <f>LARGE(M257:V257,1)+LARGE(M257:V257,2)+LARGE(M257:V257,3)+LARGE(M257:V257,4)+LARGE(M257:V257,5)+LARGE(M257:V257,6)</f>
        <v>22.529174074672699</v>
      </c>
      <c r="L257" s="5">
        <f>SUM(H257:K257)</f>
        <v>69.602535222697938</v>
      </c>
      <c r="M257" s="10">
        <f>VLOOKUP(C257,игроки1,7,0)</f>
        <v>0</v>
      </c>
      <c r="N257" s="10">
        <f>VLOOKUP(C257,игроки1,9,0)</f>
        <v>22.529174074672699</v>
      </c>
      <c r="O257" s="10">
        <f>VLOOKUP(C257,игроки1,11,0)</f>
        <v>0</v>
      </c>
      <c r="P257" s="10">
        <f>VLOOKUP(C257,Spisok!$A$1:$AL$809,13,0)</f>
        <v>0</v>
      </c>
      <c r="Q257" s="10">
        <f>VLOOKUP(C257,игроки1,15,0)</f>
        <v>0</v>
      </c>
      <c r="R257" s="10">
        <f>VLOOKUP(C257,игроки1,17,0)</f>
        <v>0</v>
      </c>
      <c r="S257" s="10">
        <f>VLOOKUP(C257,игроки1,19,0)</f>
        <v>0</v>
      </c>
      <c r="T257" s="10">
        <f>VLOOKUP(C257,игроки1,21,0)</f>
        <v>0</v>
      </c>
      <c r="U257" s="10">
        <f>VLOOKUP(C257,игроки1,23,0)</f>
        <v>0</v>
      </c>
      <c r="V257" s="21">
        <f>VLOOKUP(C257,игроки1,25,0)</f>
        <v>0</v>
      </c>
      <c r="W257" s="16">
        <f>COUNTIFS(M257:V257,"&gt;0")</f>
        <v>1</v>
      </c>
    </row>
    <row r="258" spans="1:23" ht="12.75" customHeight="1" x14ac:dyDescent="0.25">
      <c r="A258" s="13">
        <v>254</v>
      </c>
      <c r="B258" s="13">
        <v>207</v>
      </c>
      <c r="C258" s="94" t="s">
        <v>488</v>
      </c>
      <c r="D258" s="94" t="s">
        <v>500</v>
      </c>
      <c r="E258" s="92">
        <f>VLOOKUP(C258,Spisok!$A$1:$AA$8695,5,0)</f>
        <v>1431</v>
      </c>
      <c r="F258" s="8">
        <f>VLOOKUP(C258,Spisok!$A$1:$AA$8695,2,0)</f>
        <v>0</v>
      </c>
      <c r="G258" s="8" t="str">
        <f>VLOOKUP(C258,Spisok!$A$1:$AA$8695,4,0)</f>
        <v>EST</v>
      </c>
      <c r="H258" s="10">
        <v>29.605906480721906</v>
      </c>
      <c r="I258" s="10">
        <v>2.4113849269980592</v>
      </c>
      <c r="J258" s="10">
        <v>7.7942973277040508</v>
      </c>
      <c r="K258" s="10">
        <f>LARGE(M258:V258,1)+LARGE(M258:V258,2)+LARGE(M258:V258,3)+LARGE(M258:V258,4)+LARGE(M258:V258,5)+LARGE(M258:V258,6)</f>
        <v>29.661802583611266</v>
      </c>
      <c r="L258" s="5">
        <f>SUM(H258:K258)</f>
        <v>69.473391319035287</v>
      </c>
      <c r="M258" s="10">
        <f>VLOOKUP(C258,игроки1,7,0)</f>
        <v>0</v>
      </c>
      <c r="N258" s="10">
        <f>VLOOKUP(C258,игроки1,9,0)</f>
        <v>11.450299907639284</v>
      </c>
      <c r="O258" s="10">
        <f>VLOOKUP(C258,игроки1,11,0)</f>
        <v>18.211502675971982</v>
      </c>
      <c r="P258" s="10">
        <f>VLOOKUP(C258,Spisok!$A$1:$AL$809,13,0)</f>
        <v>0</v>
      </c>
      <c r="Q258" s="10">
        <f>VLOOKUP(C258,игроки1,15,0)</f>
        <v>0</v>
      </c>
      <c r="R258" s="10">
        <f>VLOOKUP(C258,игроки1,17,0)</f>
        <v>0</v>
      </c>
      <c r="S258" s="10">
        <f>VLOOKUP(C258,игроки1,19,0)</f>
        <v>0</v>
      </c>
      <c r="T258" s="10">
        <f>VLOOKUP(C258,игроки1,21,0)</f>
        <v>0</v>
      </c>
      <c r="U258" s="10">
        <f>VLOOKUP(C258,игроки1,23,0)</f>
        <v>0</v>
      </c>
      <c r="V258" s="21">
        <f>VLOOKUP(C258,игроки1,25,0)</f>
        <v>0</v>
      </c>
      <c r="W258" s="16">
        <f>COUNTIFS(M258:V258,"&gt;0")</f>
        <v>2</v>
      </c>
    </row>
    <row r="259" spans="1:23" ht="12.75" customHeight="1" x14ac:dyDescent="0.25">
      <c r="A259" s="13">
        <v>255</v>
      </c>
      <c r="B259" s="13">
        <v>162</v>
      </c>
      <c r="C259" s="94" t="s">
        <v>808</v>
      </c>
      <c r="D259" s="94" t="s">
        <v>871</v>
      </c>
      <c r="E259" s="92">
        <f>VLOOKUP(C259,Spisok!$A$1:$AA$8695,5,0)</f>
        <v>1558.5178187591091</v>
      </c>
      <c r="F259" s="8">
        <f>VLOOKUP(C259,Spisok!$A$1:$AA$8695,2,0)</f>
        <v>0</v>
      </c>
      <c r="G259" s="8" t="str">
        <f>VLOOKUP(C259,Spisok!$A$1:$AA$8695,4,0)</f>
        <v>LAT</v>
      </c>
      <c r="H259" s="10"/>
      <c r="I259" s="10">
        <v>24.881274413223352</v>
      </c>
      <c r="J259" s="10">
        <v>0</v>
      </c>
      <c r="K259" s="10">
        <f>LARGE(M259:V259,1)+LARGE(M259:V259,2)+LARGE(M259:V259,3)+LARGE(M259:V259,4)+LARGE(M259:V259,5)+LARGE(M259:V259,6)</f>
        <v>44</v>
      </c>
      <c r="L259" s="5">
        <f>SUM(H259:K259)</f>
        <v>68.881274413223352</v>
      </c>
      <c r="M259" s="10">
        <f>VLOOKUP(C259,игроки1,7,0)</f>
        <v>0</v>
      </c>
      <c r="N259" s="10">
        <f>VLOOKUP(C259,игроки1,9,0)</f>
        <v>0</v>
      </c>
      <c r="O259" s="10">
        <f>VLOOKUP(C259,игроки1,11,0)</f>
        <v>0</v>
      </c>
      <c r="P259" s="10">
        <f>VLOOKUP(C259,Spisok!$A$1:$AL$809,13,0)</f>
        <v>0</v>
      </c>
      <c r="Q259" s="10">
        <f>VLOOKUP(C259,игроки1,15,0)</f>
        <v>0</v>
      </c>
      <c r="R259" s="10">
        <f>VLOOKUP(C259,игроки1,17,0)</f>
        <v>44</v>
      </c>
      <c r="S259" s="10">
        <f>VLOOKUP(C259,игроки1,19,0)</f>
        <v>0</v>
      </c>
      <c r="T259" s="10">
        <f>VLOOKUP(C259,игроки1,21,0)</f>
        <v>0</v>
      </c>
      <c r="U259" s="10">
        <f>VLOOKUP(C259,игроки1,23,0)</f>
        <v>0</v>
      </c>
      <c r="V259" s="21">
        <f>VLOOKUP(C259,игроки1,25,0)</f>
        <v>0</v>
      </c>
      <c r="W259" s="16">
        <f>COUNTIFS(M259:V259,"&gt;0")</f>
        <v>1</v>
      </c>
    </row>
    <row r="260" spans="1:23" ht="12.75" customHeight="1" x14ac:dyDescent="0.25">
      <c r="A260" s="13">
        <v>256</v>
      </c>
      <c r="B260" s="13">
        <v>117</v>
      </c>
      <c r="C260" s="94" t="s">
        <v>1098</v>
      </c>
      <c r="D260" s="94"/>
      <c r="E260" s="92">
        <f>VLOOKUP(C260,Spisok!$A$1:$AA$8695,5,0)</f>
        <v>1502.7091548743717</v>
      </c>
      <c r="F260" s="8">
        <f>VLOOKUP(C260,Spisok!$A$1:$AA$8695,2,0)</f>
        <v>0</v>
      </c>
      <c r="G260" s="8" t="str">
        <f>VLOOKUP(C260,Spisok!$A$1:$AA$8695,4,0)</f>
        <v>LAT</v>
      </c>
      <c r="H260" s="10"/>
      <c r="I260" s="10"/>
      <c r="J260" s="10"/>
      <c r="K260" s="10">
        <f>LARGE(M260:V260,1)+LARGE(M260:V260,2)+LARGE(M260:V260,3)+LARGE(M260:V260,4)+LARGE(M260:V260,5)+LARGE(M260:V260,6)</f>
        <v>68.172790466732877</v>
      </c>
      <c r="L260" s="5">
        <f>SUM(H260:K260)</f>
        <v>68.172790466732877</v>
      </c>
      <c r="M260" s="10">
        <f>VLOOKUP(C260,игроки1,7,0)</f>
        <v>0</v>
      </c>
      <c r="N260" s="10">
        <f>VLOOKUP(C260,игроки1,9,0)</f>
        <v>0</v>
      </c>
      <c r="O260" s="10">
        <f>VLOOKUP(C260,игроки1,11,0)</f>
        <v>33.962264150943398</v>
      </c>
      <c r="P260" s="10">
        <f>VLOOKUP(C260,Spisok!$A$1:$AL$809,13,0)</f>
        <v>0</v>
      </c>
      <c r="Q260" s="10">
        <f>VLOOKUP(C260,игроки1,15,0)</f>
        <v>0</v>
      </c>
      <c r="R260" s="10">
        <f>VLOOKUP(C260,игроки1,17,0)</f>
        <v>34.21052631578948</v>
      </c>
      <c r="S260" s="10">
        <f>VLOOKUP(C260,игроки1,19,0)</f>
        <v>0</v>
      </c>
      <c r="T260" s="10">
        <f>VLOOKUP(C260,игроки1,21,0)</f>
        <v>0</v>
      </c>
      <c r="U260" s="10">
        <f>VLOOKUP(C260,игроки1,23,0)</f>
        <v>0</v>
      </c>
      <c r="V260" s="21">
        <f>VLOOKUP(C260,игроки1,25,0)</f>
        <v>0</v>
      </c>
      <c r="W260" s="16">
        <f>COUNTIFS(M260:V260,"&gt;0")</f>
        <v>2</v>
      </c>
    </row>
    <row r="261" spans="1:23" ht="12.75" customHeight="1" x14ac:dyDescent="0.25">
      <c r="A261" s="13">
        <v>257</v>
      </c>
      <c r="B261" s="13"/>
      <c r="C261" s="94" t="s">
        <v>160</v>
      </c>
      <c r="D261" s="94"/>
      <c r="E261" s="92">
        <f>VLOOKUP(C261,Spisok!$A$1:$AA$8695,5,0)</f>
        <v>2060.0689672106196</v>
      </c>
      <c r="F261" s="8">
        <f>VLOOKUP(C261,Spisok!$A$1:$AA$8695,2,0)</f>
        <v>0</v>
      </c>
      <c r="G261" s="8" t="str">
        <f>VLOOKUP(C261,Spisok!$A$1:$AA$8695,4,0)</f>
        <v>LAT</v>
      </c>
      <c r="H261" s="10"/>
      <c r="I261" s="10"/>
      <c r="J261" s="10">
        <v>68.153207788062559</v>
      </c>
      <c r="K261" s="10">
        <f>LARGE(M261:V261,1)+LARGE(M261:V261,2)+LARGE(M261:V261,3)+LARGE(M261:V261,4)+LARGE(M261:V261,5)+LARGE(M261:V261,6)</f>
        <v>0</v>
      </c>
      <c r="L261" s="5">
        <f>SUM(H261:K261)</f>
        <v>68.153207788062559</v>
      </c>
      <c r="M261" s="10">
        <f>VLOOKUP(C261,игроки1,7,0)</f>
        <v>0</v>
      </c>
      <c r="N261" s="10">
        <f>VLOOKUP(C261,игроки1,9,0)</f>
        <v>0</v>
      </c>
      <c r="O261" s="10">
        <f>VLOOKUP(C261,игроки1,11,0)</f>
        <v>0</v>
      </c>
      <c r="P261" s="10">
        <f>VLOOKUP(C261,Spisok!$A$1:$AL$809,13,0)</f>
        <v>0</v>
      </c>
      <c r="Q261" s="10">
        <f>VLOOKUP(C261,игроки1,15,0)</f>
        <v>0</v>
      </c>
      <c r="R261" s="10">
        <f>VLOOKUP(C261,игроки1,17,0)</f>
        <v>0</v>
      </c>
      <c r="S261" s="10">
        <f>VLOOKUP(C261,игроки1,19,0)</f>
        <v>0</v>
      </c>
      <c r="T261" s="10">
        <f>VLOOKUP(C261,игроки1,21,0)</f>
        <v>0</v>
      </c>
      <c r="U261" s="10">
        <f>VLOOKUP(C261,игроки1,23,0)</f>
        <v>0</v>
      </c>
      <c r="V261" s="21">
        <f>VLOOKUP(C261,игроки1,25,0)</f>
        <v>0</v>
      </c>
      <c r="W261" s="16">
        <f>COUNTIFS(M261:V261,"&gt;0")</f>
        <v>0</v>
      </c>
    </row>
    <row r="262" spans="1:23" ht="12.75" customHeight="1" x14ac:dyDescent="0.25">
      <c r="A262" s="13">
        <v>258</v>
      </c>
      <c r="B262" s="13">
        <v>119</v>
      </c>
      <c r="C262" s="94" t="s">
        <v>458</v>
      </c>
      <c r="D262" s="94"/>
      <c r="E262" s="92">
        <f>VLOOKUP(C262,Spisok!$A$1:$AA$8695,5,0)</f>
        <v>1834</v>
      </c>
      <c r="F262" s="8">
        <f>VLOOKUP(C262,Spisok!$A$1:$AA$8695,2,0)</f>
        <v>0</v>
      </c>
      <c r="G262" s="8" t="str">
        <f>VLOOKUP(C262,Spisok!$A$1:$AA$8695,4,0)</f>
        <v>EST</v>
      </c>
      <c r="H262" s="10"/>
      <c r="I262" s="10"/>
      <c r="J262" s="10"/>
      <c r="K262" s="10">
        <f>LARGE(M262:V262,1)+LARGE(M262:V262,2)+LARGE(M262:V262,3)+LARGE(M262:V262,4)+LARGE(M262:V262,5)+LARGE(M262:V262,6)</f>
        <v>66.987579485350921</v>
      </c>
      <c r="L262" s="5">
        <f>SUM(H262:K262)</f>
        <v>66.987579485350921</v>
      </c>
      <c r="M262" s="10">
        <f>VLOOKUP(C262,игроки1,7,0)</f>
        <v>0</v>
      </c>
      <c r="N262" s="10">
        <f>VLOOKUP(C262,игроки1,9,0)</f>
        <v>0</v>
      </c>
      <c r="O262" s="10">
        <f>VLOOKUP(C262,игроки1,11,0)</f>
        <v>0</v>
      </c>
      <c r="P262" s="10">
        <f>VLOOKUP(C262,Spisok!$A$1:$AL$809,13,0)</f>
        <v>0</v>
      </c>
      <c r="Q262" s="10">
        <f>VLOOKUP(C262,игроки1,15,0)</f>
        <v>0</v>
      </c>
      <c r="R262" s="10">
        <f>VLOOKUP(C262,игроки1,17,0)</f>
        <v>0</v>
      </c>
      <c r="S262" s="10">
        <f>VLOOKUP(C262,игроки1,19,0)</f>
        <v>0</v>
      </c>
      <c r="T262" s="10">
        <f>VLOOKUP(C262,игроки1,21,0)</f>
        <v>0</v>
      </c>
      <c r="U262" s="10">
        <f>VLOOKUP(C262,игроки1,23,0)</f>
        <v>66.987579485350921</v>
      </c>
      <c r="V262" s="21">
        <f>VLOOKUP(C262,игроки1,25,0)</f>
        <v>0</v>
      </c>
      <c r="W262" s="16">
        <f>COUNTIFS(M262:V262,"&gt;0")</f>
        <v>1</v>
      </c>
    </row>
    <row r="263" spans="1:23" ht="12.75" customHeight="1" x14ac:dyDescent="0.25">
      <c r="A263" s="13">
        <v>259</v>
      </c>
      <c r="B263" s="13">
        <v>303</v>
      </c>
      <c r="C263" s="94" t="s">
        <v>453</v>
      </c>
      <c r="D263" s="94" t="s">
        <v>463</v>
      </c>
      <c r="E263" s="92">
        <f>VLOOKUP(C263,Spisok!$A$1:$AA$8695,5,0)</f>
        <v>1554.4996823526624</v>
      </c>
      <c r="F263" s="8">
        <f>VLOOKUP(C263,Spisok!$A$1:$AA$8695,2,0)</f>
        <v>0</v>
      </c>
      <c r="G263" s="8" t="str">
        <f>VLOOKUP(C263,Spisok!$A$1:$AA$8695,4,0)</f>
        <v>EST</v>
      </c>
      <c r="H263" s="10">
        <v>22.278170785218165</v>
      </c>
      <c r="I263" s="10">
        <v>31.37919574609505</v>
      </c>
      <c r="J263" s="10">
        <v>7.7426507129477429</v>
      </c>
      <c r="K263" s="10">
        <f>LARGE(M263:V263,1)+LARGE(M263:V263,2)+LARGE(M263:V263,3)+LARGE(M263:V263,4)+LARGE(M263:V263,5)+LARGE(M263:V263,6)</f>
        <v>2.9865672391068872</v>
      </c>
      <c r="L263" s="5">
        <f>SUM(H263:K263)</f>
        <v>64.386584483367841</v>
      </c>
      <c r="M263" s="10">
        <f>VLOOKUP(C263,игроки1,7,0)</f>
        <v>0</v>
      </c>
      <c r="N263" s="10">
        <f>VLOOKUP(C263,игроки1,9,0)</f>
        <v>2.9865672391068872</v>
      </c>
      <c r="O263" s="10">
        <f>VLOOKUP(C263,игроки1,11,0)</f>
        <v>0</v>
      </c>
      <c r="P263" s="10">
        <f>VLOOKUP(C263,Spisok!$A$1:$AL$809,13,0)</f>
        <v>0</v>
      </c>
      <c r="Q263" s="10">
        <f>VLOOKUP(C263,игроки1,15,0)</f>
        <v>0</v>
      </c>
      <c r="R263" s="10">
        <f>VLOOKUP(C263,игроки1,17,0)</f>
        <v>0</v>
      </c>
      <c r="S263" s="10">
        <f>VLOOKUP(C263,игроки1,19,0)</f>
        <v>0</v>
      </c>
      <c r="T263" s="10">
        <f>VLOOKUP(C263,игроки1,21,0)</f>
        <v>0</v>
      </c>
      <c r="U263" s="10">
        <f>VLOOKUP(C263,игроки1,23,0)</f>
        <v>0</v>
      </c>
      <c r="V263" s="21">
        <f>VLOOKUP(C263,игроки1,25,0)</f>
        <v>0</v>
      </c>
      <c r="W263" s="16">
        <f>COUNTIFS(M263:V263,"&gt;0")</f>
        <v>1</v>
      </c>
    </row>
    <row r="264" spans="1:23" ht="12.75" customHeight="1" x14ac:dyDescent="0.25">
      <c r="A264" s="13">
        <v>260</v>
      </c>
      <c r="B264" s="13"/>
      <c r="C264" s="94" t="s">
        <v>208</v>
      </c>
      <c r="D264" s="94"/>
      <c r="E264" s="92">
        <f>VLOOKUP(C264,Spisok!$A$1:$AA$8695,5,0)</f>
        <v>1899.2685230603261</v>
      </c>
      <c r="F264" s="8">
        <f>VLOOKUP(C264,Spisok!$A$1:$AA$8695,2,0)</f>
        <v>0</v>
      </c>
      <c r="G264" s="8" t="str">
        <f>VLOOKUP(C264,Spisok!$A$1:$AA$8695,4,0)</f>
        <v>LAT</v>
      </c>
      <c r="H264" s="10"/>
      <c r="I264" s="10"/>
      <c r="J264" s="10">
        <v>63.898852185159242</v>
      </c>
      <c r="K264" s="10">
        <f>LARGE(M264:V264,1)+LARGE(M264:V264,2)+LARGE(M264:V264,3)+LARGE(M264:V264,4)+LARGE(M264:V264,5)+LARGE(M264:V264,6)</f>
        <v>0</v>
      </c>
      <c r="L264" s="5">
        <f>SUM(H264:K264)</f>
        <v>63.898852185159242</v>
      </c>
      <c r="M264" s="10">
        <f>VLOOKUP(C264,игроки1,7,0)</f>
        <v>0</v>
      </c>
      <c r="N264" s="10">
        <f>VLOOKUP(C264,игроки1,9,0)</f>
        <v>0</v>
      </c>
      <c r="O264" s="10">
        <f>VLOOKUP(C264,игроки1,11,0)</f>
        <v>0</v>
      </c>
      <c r="P264" s="10">
        <f>VLOOKUP(C264,Spisok!$A$1:$AL$809,13,0)</f>
        <v>0</v>
      </c>
      <c r="Q264" s="10">
        <f>VLOOKUP(C264,игроки1,15,0)</f>
        <v>0</v>
      </c>
      <c r="R264" s="10">
        <f>VLOOKUP(C264,игроки1,17,0)</f>
        <v>0</v>
      </c>
      <c r="S264" s="10">
        <f>VLOOKUP(C264,игроки1,19,0)</f>
        <v>0</v>
      </c>
      <c r="T264" s="10">
        <f>VLOOKUP(C264,игроки1,21,0)</f>
        <v>0</v>
      </c>
      <c r="U264" s="10">
        <f>VLOOKUP(C264,игроки1,23,0)</f>
        <v>0</v>
      </c>
      <c r="V264" s="21">
        <f>VLOOKUP(C264,игроки1,25,0)</f>
        <v>0</v>
      </c>
      <c r="W264" s="16">
        <f>COUNTIFS(M264:V264,"&gt;0")</f>
        <v>0</v>
      </c>
    </row>
    <row r="265" spans="1:23" ht="12.75" customHeight="1" x14ac:dyDescent="0.25">
      <c r="A265" s="13">
        <v>261</v>
      </c>
      <c r="B265" s="13">
        <v>260</v>
      </c>
      <c r="C265" s="94" t="s">
        <v>595</v>
      </c>
      <c r="D265" s="94" t="s">
        <v>597</v>
      </c>
      <c r="E265" s="92">
        <f>VLOOKUP(C265,Spisok!$A$1:$AA$8695,5,0)</f>
        <v>1414</v>
      </c>
      <c r="F265" s="8">
        <f>VLOOKUP(C265,Spisok!$A$1:$AA$8695,2,0)</f>
        <v>0</v>
      </c>
      <c r="G265" s="8" t="str">
        <f>VLOOKUP(C265,Spisok!$A$1:$AA$8695,4,0)</f>
        <v>EST</v>
      </c>
      <c r="H265" s="10"/>
      <c r="I265" s="10">
        <v>24.891128652177112</v>
      </c>
      <c r="J265" s="10">
        <v>26.61629404937409</v>
      </c>
      <c r="K265" s="10">
        <f>LARGE(M265:V265,1)+LARGE(M265:V265,2)+LARGE(M265:V265,3)+LARGE(M265:V265,4)+LARGE(M265:V265,5)+LARGE(M265:V265,6)</f>
        <v>12.225886550203434</v>
      </c>
      <c r="L265" s="5">
        <f>SUM(H265:K265)</f>
        <v>63.73330925175464</v>
      </c>
      <c r="M265" s="10">
        <f>VLOOKUP(C265,игроки1,7,0)</f>
        <v>0</v>
      </c>
      <c r="N265" s="10">
        <f>VLOOKUP(C265,игроки1,9,0)</f>
        <v>0</v>
      </c>
      <c r="O265" s="10">
        <f>VLOOKUP(C265,игроки1,11,0)</f>
        <v>12.225886550203434</v>
      </c>
      <c r="P265" s="10">
        <f>VLOOKUP(C265,Spisok!$A$1:$AL$809,13,0)</f>
        <v>0</v>
      </c>
      <c r="Q265" s="10">
        <f>VLOOKUP(C265,игроки1,15,0)</f>
        <v>0</v>
      </c>
      <c r="R265" s="10">
        <f>VLOOKUP(C265,игроки1,17,0)</f>
        <v>0</v>
      </c>
      <c r="S265" s="10">
        <f>VLOOKUP(C265,игроки1,19,0)</f>
        <v>0</v>
      </c>
      <c r="T265" s="10">
        <f>VLOOKUP(C265,игроки1,21,0)</f>
        <v>0</v>
      </c>
      <c r="U265" s="10">
        <f>VLOOKUP(C265,игроки1,23,0)</f>
        <v>0</v>
      </c>
      <c r="V265" s="21">
        <f>VLOOKUP(C265,игроки1,25,0)</f>
        <v>0</v>
      </c>
      <c r="W265" s="16">
        <f>COUNTIFS(M265:V265,"&gt;0")</f>
        <v>1</v>
      </c>
    </row>
    <row r="266" spans="1:23" ht="12.75" customHeight="1" x14ac:dyDescent="0.25">
      <c r="A266" s="13">
        <v>262</v>
      </c>
      <c r="B266" s="13">
        <v>193</v>
      </c>
      <c r="C266" s="68" t="s">
        <v>660</v>
      </c>
      <c r="D266" s="68" t="s">
        <v>691</v>
      </c>
      <c r="E266" s="85">
        <f>VLOOKUP(C266,Spisok!$A$1:$AA$8695,5,0)</f>
        <v>1389.5116707097559</v>
      </c>
      <c r="F266" s="69">
        <f>VLOOKUP(C266,Spisok!$A$1:$AA$8695,2,0)</f>
        <v>0</v>
      </c>
      <c r="G266" s="69" t="str">
        <f>VLOOKUP(C266,Spisok!$A$1:$AA$8695,4,0)</f>
        <v>LAT</v>
      </c>
      <c r="H266" s="70">
        <v>28.582436389581538</v>
      </c>
      <c r="I266" s="70">
        <v>0</v>
      </c>
      <c r="J266" s="70">
        <v>0</v>
      </c>
      <c r="K266" s="70">
        <f>LARGE(M266:V266,1)+LARGE(M266:V266,2)+LARGE(M266:V266,3)+LARGE(M266:V266,4)+LARGE(M266:V266,5)+LARGE(M266:V266,6)</f>
        <v>34.935700613602037</v>
      </c>
      <c r="L266" s="5">
        <f>SUM(H266:K266)</f>
        <v>63.518137003183575</v>
      </c>
      <c r="M266" s="70">
        <f>VLOOKUP(C266,игроки1,7,0)</f>
        <v>0</v>
      </c>
      <c r="N266" s="70">
        <f>VLOOKUP(C266,игроки1,9,0)</f>
        <v>0</v>
      </c>
      <c r="O266" s="10">
        <f>VLOOKUP(C266,игроки1,11,0)</f>
        <v>0</v>
      </c>
      <c r="P266" s="10">
        <f>VLOOKUP(C266,Spisok!$A$1:$AL$809,13,0)</f>
        <v>0</v>
      </c>
      <c r="Q266" s="10">
        <f>VLOOKUP(C266,игроки1,15,0)</f>
        <v>0</v>
      </c>
      <c r="R266" s="10">
        <f>VLOOKUP(C266,игроки1,17,0)</f>
        <v>0</v>
      </c>
      <c r="S266" s="10">
        <f>VLOOKUP(C266,игроки1,19,0)</f>
        <v>0</v>
      </c>
      <c r="T266" s="10">
        <f>VLOOKUP(C266,игроки1,21,0)</f>
        <v>34.935700613602037</v>
      </c>
      <c r="U266" s="10">
        <f>VLOOKUP(C266,игроки1,23,0)</f>
        <v>0</v>
      </c>
      <c r="V266" s="71">
        <f>VLOOKUP(C266,игроки1,25,0)</f>
        <v>0</v>
      </c>
      <c r="W266" s="72">
        <f>COUNTIFS(M266:V266,"&gt;0")</f>
        <v>1</v>
      </c>
    </row>
    <row r="267" spans="1:23" ht="12.75" customHeight="1" x14ac:dyDescent="0.25">
      <c r="A267" s="13">
        <v>263</v>
      </c>
      <c r="B267" s="13">
        <v>236</v>
      </c>
      <c r="C267" s="94" t="s">
        <v>954</v>
      </c>
      <c r="D267" s="94" t="s">
        <v>432</v>
      </c>
      <c r="E267" s="92">
        <f>VLOOKUP(C267,Spisok!$A$1:$AA$8695,5,0)</f>
        <v>1661.3224603391652</v>
      </c>
      <c r="F267" s="8">
        <f>VLOOKUP(C267,Spisok!$A$1:$AA$8695,2,0)</f>
        <v>0</v>
      </c>
      <c r="G267" s="8" t="str">
        <f>VLOOKUP(C267,Spisok!$A$1:$AA$8695,4,0)</f>
        <v>LAT</v>
      </c>
      <c r="H267" s="10">
        <v>17.192266881184224</v>
      </c>
      <c r="I267" s="10">
        <v>25.309901065929015</v>
      </c>
      <c r="J267" s="10">
        <v>0</v>
      </c>
      <c r="K267" s="10">
        <f>LARGE(M267:V267,1)+LARGE(M267:V267,2)+LARGE(M267:V267,3)+LARGE(M267:V267,4)+LARGE(M267:V267,5)+LARGE(M267:V267,6)</f>
        <v>20.371577285087994</v>
      </c>
      <c r="L267" s="5">
        <f>SUM(H267:K267)</f>
        <v>62.87374523220123</v>
      </c>
      <c r="M267" s="10">
        <f>VLOOKUP(C267,игроки1,7,0)</f>
        <v>0</v>
      </c>
      <c r="N267" s="10">
        <f>VLOOKUP(C267,игроки1,9,0)</f>
        <v>0</v>
      </c>
      <c r="O267" s="10">
        <f>VLOOKUP(C267,игроки1,11,0)</f>
        <v>0</v>
      </c>
      <c r="P267" s="10">
        <f>VLOOKUP(C267,Spisok!$A$1:$AL$809,13,0)</f>
        <v>0</v>
      </c>
      <c r="Q267" s="10">
        <f>VLOOKUP(C267,игроки1,15,0)</f>
        <v>0</v>
      </c>
      <c r="R267" s="10">
        <f>VLOOKUP(C267,игроки1,17,0)</f>
        <v>0</v>
      </c>
      <c r="S267" s="10">
        <f>VLOOKUP(C267,игроки1,19,0)</f>
        <v>0</v>
      </c>
      <c r="T267" s="10">
        <f>VLOOKUP(C267,игроки1,21,0)</f>
        <v>20.371577285087994</v>
      </c>
      <c r="U267" s="10">
        <f>VLOOKUP(C267,игроки1,23,0)</f>
        <v>0</v>
      </c>
      <c r="V267" s="21">
        <f>VLOOKUP(C267,игроки1,25,0)</f>
        <v>0</v>
      </c>
      <c r="W267" s="16">
        <f>COUNTIFS(M267:V267,"&gt;0")</f>
        <v>1</v>
      </c>
    </row>
    <row r="268" spans="1:23" ht="12.75" customHeight="1" x14ac:dyDescent="0.25">
      <c r="A268" s="13">
        <v>264</v>
      </c>
      <c r="B268" s="13"/>
      <c r="C268" s="94" t="s">
        <v>537</v>
      </c>
      <c r="D268" s="94" t="s">
        <v>538</v>
      </c>
      <c r="E268" s="77">
        <f>VLOOKUP(C268,Spisok!$A$1:$AA$8695,5,0)</f>
        <v>1596</v>
      </c>
      <c r="F268" s="8">
        <f>VLOOKUP(C268,Spisok!$A$1:$AA$8695,2,0)</f>
        <v>0</v>
      </c>
      <c r="G268" s="8" t="str">
        <f>VLOOKUP(C268,Spisok!$A$1:$AA$8695,4,0)</f>
        <v>EST</v>
      </c>
      <c r="H268" s="10">
        <v>55.529974658785335</v>
      </c>
      <c r="I268" s="10">
        <v>7.0823614745704866</v>
      </c>
      <c r="J268" s="10">
        <v>0</v>
      </c>
      <c r="K268" s="10">
        <f>LARGE(M268:V268,1)+LARGE(M268:V268,2)+LARGE(M268:V268,3)+LARGE(M268:V268,4)+LARGE(M268:V268,5)+LARGE(M268:V268,6)</f>
        <v>0</v>
      </c>
      <c r="L268" s="5">
        <f>SUM(H268:K268)</f>
        <v>62.612336133355825</v>
      </c>
      <c r="M268" s="10">
        <f>VLOOKUP(C268,игроки1,7,0)</f>
        <v>0</v>
      </c>
      <c r="N268" s="10">
        <f>VLOOKUP(C268,игроки1,9,0)</f>
        <v>0</v>
      </c>
      <c r="O268" s="10">
        <f>VLOOKUP(C268,игроки1,11,0)</f>
        <v>0</v>
      </c>
      <c r="P268" s="10">
        <f>VLOOKUP(C268,Spisok!$A$1:$AL$809,13,0)</f>
        <v>0</v>
      </c>
      <c r="Q268" s="10">
        <f>VLOOKUP(C268,игроки1,15,0)</f>
        <v>0</v>
      </c>
      <c r="R268" s="10">
        <f>VLOOKUP(C268,игроки1,17,0)</f>
        <v>0</v>
      </c>
      <c r="S268" s="10">
        <f>VLOOKUP(C268,игроки1,19,0)</f>
        <v>0</v>
      </c>
      <c r="T268" s="10">
        <f>VLOOKUP(C268,игроки1,21,0)</f>
        <v>0</v>
      </c>
      <c r="U268" s="10">
        <f>VLOOKUP(C268,игроки1,23,0)</f>
        <v>0</v>
      </c>
      <c r="V268" s="21">
        <f>VLOOKUP(C268,игроки1,25,0)</f>
        <v>0</v>
      </c>
      <c r="W268" s="16">
        <f>COUNTIFS(M268:V268,"&gt;0")</f>
        <v>0</v>
      </c>
    </row>
    <row r="269" spans="1:23" ht="12.75" customHeight="1" x14ac:dyDescent="0.25">
      <c r="A269" s="13">
        <v>265</v>
      </c>
      <c r="B269" s="13"/>
      <c r="C269" s="94" t="s">
        <v>485</v>
      </c>
      <c r="D269" s="94" t="s">
        <v>696</v>
      </c>
      <c r="E269" s="97">
        <f>VLOOKUP(C269,Spisok!$A$1:$AA$8695,5,0)</f>
        <v>1453.0774404595099</v>
      </c>
      <c r="F269" s="76">
        <f>VLOOKUP(C269,Spisok!$A$1:$AA$8695,2,0)</f>
        <v>0</v>
      </c>
      <c r="G269" s="76" t="str">
        <f>VLOOKUP(C269,Spisok!$A$1:$AA$8695,4,0)</f>
        <v>EST</v>
      </c>
      <c r="H269" s="10">
        <v>62.269579057161522</v>
      </c>
      <c r="I269" s="10">
        <v>0</v>
      </c>
      <c r="J269" s="10">
        <v>0</v>
      </c>
      <c r="K269" s="10">
        <f>LARGE(M269:V269,1)+LARGE(M269:V269,2)+LARGE(M269:V269,3)+LARGE(M269:V269,4)+LARGE(M269:V269,5)+LARGE(M269:V269,6)</f>
        <v>0</v>
      </c>
      <c r="L269" s="5">
        <f>SUM(H269:K269)</f>
        <v>62.269579057161522</v>
      </c>
      <c r="M269" s="10">
        <f>VLOOKUP(C269,игроки1,7,0)</f>
        <v>0</v>
      </c>
      <c r="N269" s="10">
        <f>VLOOKUP(C269,игроки1,9,0)</f>
        <v>0</v>
      </c>
      <c r="O269" s="10">
        <f>VLOOKUP(C269,игроки1,11,0)</f>
        <v>0</v>
      </c>
      <c r="P269" s="10">
        <f>VLOOKUP(C269,Spisok!$A$1:$AL$809,13,0)</f>
        <v>0</v>
      </c>
      <c r="Q269" s="10">
        <f>VLOOKUP(C269,игроки1,15,0)</f>
        <v>0</v>
      </c>
      <c r="R269" s="10">
        <f>VLOOKUP(C269,игроки1,17,0)</f>
        <v>0</v>
      </c>
      <c r="S269" s="10">
        <f>VLOOKUP(C269,игроки1,19,0)</f>
        <v>0</v>
      </c>
      <c r="T269" s="10">
        <f>VLOOKUP(C269,игроки1,21,0)</f>
        <v>0</v>
      </c>
      <c r="U269" s="10">
        <f>VLOOKUP(C269,игроки1,23,0)</f>
        <v>0</v>
      </c>
      <c r="V269" s="21">
        <f>VLOOKUP(C269,игроки1,25,0)</f>
        <v>0</v>
      </c>
      <c r="W269" s="16">
        <f>COUNTIFS(M269:V269,"&gt;0")</f>
        <v>0</v>
      </c>
    </row>
    <row r="270" spans="1:23" ht="12.75" customHeight="1" x14ac:dyDescent="0.25">
      <c r="A270" s="13">
        <v>266</v>
      </c>
      <c r="B270" s="13"/>
      <c r="C270" s="94" t="s">
        <v>509</v>
      </c>
      <c r="D270" s="94" t="s">
        <v>519</v>
      </c>
      <c r="E270" s="92">
        <f>VLOOKUP(C270,Spisok!$A$1:$AA$8695,5,0)</f>
        <v>1437.613397096186</v>
      </c>
      <c r="F270" s="8">
        <f>VLOOKUP(C270,Spisok!$A$1:$AA$8695,2,0)</f>
        <v>0</v>
      </c>
      <c r="G270" s="8" t="str">
        <f>VLOOKUP(C270,Spisok!$A$1:$AA$8695,4,0)</f>
        <v>USA</v>
      </c>
      <c r="H270" s="10">
        <v>20.899377120575277</v>
      </c>
      <c r="I270" s="10">
        <v>18.198970840480275</v>
      </c>
      <c r="J270" s="10">
        <v>22.103137396321674</v>
      </c>
      <c r="K270" s="10">
        <f>LARGE(M270:V270,1)+LARGE(M270:V270,2)+LARGE(M270:V270,3)+LARGE(M270:V270,4)+LARGE(M270:V270,5)+LARGE(M270:V270,6)</f>
        <v>0</v>
      </c>
      <c r="L270" s="5">
        <f>SUM(H270:K270)</f>
        <v>61.201485357377223</v>
      </c>
      <c r="M270" s="10">
        <f>VLOOKUP(C270,игроки1,7,0)</f>
        <v>0</v>
      </c>
      <c r="N270" s="10">
        <f>VLOOKUP(C270,игроки1,9,0)</f>
        <v>0</v>
      </c>
      <c r="O270" s="10">
        <f>VLOOKUP(C270,игроки1,11,0)</f>
        <v>0</v>
      </c>
      <c r="P270" s="10">
        <f>VLOOKUP(C270,Spisok!$A$1:$AL$809,13,0)</f>
        <v>0</v>
      </c>
      <c r="Q270" s="10">
        <f>VLOOKUP(C270,игроки1,15,0)</f>
        <v>0</v>
      </c>
      <c r="R270" s="10">
        <f>VLOOKUP(C270,игроки1,17,0)</f>
        <v>0</v>
      </c>
      <c r="S270" s="10">
        <f>VLOOKUP(C270,игроки1,19,0)</f>
        <v>0</v>
      </c>
      <c r="T270" s="10">
        <f>VLOOKUP(C270,игроки1,21,0)</f>
        <v>0</v>
      </c>
      <c r="U270" s="10">
        <f>VLOOKUP(C270,игроки1,23,0)</f>
        <v>0</v>
      </c>
      <c r="V270" s="21">
        <f>VLOOKUP(C270,игроки1,25,0)</f>
        <v>0</v>
      </c>
      <c r="W270" s="16">
        <f>COUNTIFS(M270:V270,"&gt;0")</f>
        <v>0</v>
      </c>
    </row>
    <row r="271" spans="1:23" ht="12.75" customHeight="1" x14ac:dyDescent="0.25">
      <c r="A271" s="13">
        <v>267</v>
      </c>
      <c r="B271" s="13">
        <v>130</v>
      </c>
      <c r="C271" s="94" t="s">
        <v>1133</v>
      </c>
      <c r="D271" s="94"/>
      <c r="E271" s="92">
        <f>VLOOKUP(C271,Spisok!$A$1:$AA$8695,5,0)</f>
        <v>1508.1789472629521</v>
      </c>
      <c r="F271" s="8">
        <f>VLOOKUP(C271,Spisok!$A$1:$AA$8695,2,0)</f>
        <v>0</v>
      </c>
      <c r="G271" s="8" t="str">
        <f>VLOOKUP(C271,Spisok!$A$1:$AA$8695,4,0)</f>
        <v>LAT</v>
      </c>
      <c r="H271" s="10"/>
      <c r="I271" s="10"/>
      <c r="J271" s="10"/>
      <c r="K271" s="10">
        <f>LARGE(M271:V271,1)+LARGE(M271:V271,2)+LARGE(M271:V271,3)+LARGE(M271:V271,4)+LARGE(M271:V271,5)+LARGE(M271:V271,6)</f>
        <v>60.68992889491161</v>
      </c>
      <c r="L271" s="5">
        <f>SUM(H271:K271)</f>
        <v>60.68992889491161</v>
      </c>
      <c r="M271" s="10">
        <f>VLOOKUP(C271,игроки1,7,0)</f>
        <v>0</v>
      </c>
      <c r="N271" s="10">
        <f>VLOOKUP(C271,игроки1,9,0)</f>
        <v>0</v>
      </c>
      <c r="O271" s="10">
        <f>VLOOKUP(C271,игроки1,11,0)</f>
        <v>0</v>
      </c>
      <c r="P271" s="10">
        <f>VLOOKUP(C271,Spisok!$A$1:$AL$809,13,0)</f>
        <v>0</v>
      </c>
      <c r="Q271" s="10">
        <f>VLOOKUP(C271,игроки1,15,0)</f>
        <v>0</v>
      </c>
      <c r="R271" s="10">
        <f>VLOOKUP(C271,игроки1,17,0)</f>
        <v>0</v>
      </c>
      <c r="S271" s="10">
        <f>VLOOKUP(C271,игроки1,19,0)</f>
        <v>0</v>
      </c>
      <c r="T271" s="10">
        <f>VLOOKUP(C271,игроки1,21,0)</f>
        <v>60.68992889491161</v>
      </c>
      <c r="U271" s="10">
        <f>VLOOKUP(C271,игроки1,23,0)</f>
        <v>0</v>
      </c>
      <c r="V271" s="21">
        <f>VLOOKUP(C271,игроки1,25,0)</f>
        <v>0</v>
      </c>
      <c r="W271" s="16">
        <f>COUNTIFS(M271:V271,"&gt;0")</f>
        <v>1</v>
      </c>
    </row>
    <row r="272" spans="1:23" ht="12.75" customHeight="1" x14ac:dyDescent="0.25">
      <c r="A272" s="13">
        <v>268</v>
      </c>
      <c r="B272" s="13"/>
      <c r="C272" s="51" t="s">
        <v>613</v>
      </c>
      <c r="D272" s="51" t="s">
        <v>615</v>
      </c>
      <c r="E272" s="86">
        <f>VLOOKUP(C272,Spisok!$A$1:$AA$8695,5,0)</f>
        <v>1393</v>
      </c>
      <c r="F272" s="52">
        <f>VLOOKUP(C272,Spisok!$A$1:$AA$8695,2,0)</f>
        <v>0</v>
      </c>
      <c r="G272" s="52" t="str">
        <f>VLOOKUP(C272,Spisok!$A$1:$AA$8695,4,0)</f>
        <v>GER</v>
      </c>
      <c r="H272" s="53">
        <v>25.219469358307201</v>
      </c>
      <c r="I272" s="53">
        <v>17.903075945033986</v>
      </c>
      <c r="J272" s="53">
        <v>17.126350540216087</v>
      </c>
      <c r="K272" s="53">
        <f>LARGE(M272:V272,1)+LARGE(M272:V272,2)+LARGE(M272:V272,3)+LARGE(M272:V272,4)+LARGE(M272:V272,5)+LARGE(M272:V272,6)</f>
        <v>0</v>
      </c>
      <c r="L272" s="54">
        <f>SUM(H272:K272)</f>
        <v>60.248895843557271</v>
      </c>
      <c r="M272" s="53">
        <f>VLOOKUP(C272,игроки1,7,0)</f>
        <v>0</v>
      </c>
      <c r="N272" s="10">
        <f>VLOOKUP(C272,игроки1,9,0)</f>
        <v>0</v>
      </c>
      <c r="O272" s="10">
        <f>VLOOKUP(C272,игроки1,11,0)</f>
        <v>0</v>
      </c>
      <c r="P272" s="10">
        <f>VLOOKUP(C272,Spisok!$A$1:$AL$809,13,0)</f>
        <v>0</v>
      </c>
      <c r="Q272" s="10">
        <f>VLOOKUP(C272,игроки1,15,0)</f>
        <v>0</v>
      </c>
      <c r="R272" s="10">
        <f>VLOOKUP(C272,игроки1,17,0)</f>
        <v>0</v>
      </c>
      <c r="S272" s="10">
        <f>VLOOKUP(C272,игроки1,19,0)</f>
        <v>0</v>
      </c>
      <c r="T272" s="10">
        <f>VLOOKUP(C272,игроки1,21,0)</f>
        <v>0</v>
      </c>
      <c r="U272" s="10">
        <f>VLOOKUP(C272,игроки1,23,0)</f>
        <v>0</v>
      </c>
      <c r="V272" s="55">
        <f>VLOOKUP(C272,игроки1,25,0)</f>
        <v>0</v>
      </c>
      <c r="W272" s="56">
        <f>COUNTIFS(M272:V272,"&gt;0")</f>
        <v>0</v>
      </c>
    </row>
    <row r="273" spans="1:23" ht="12.75" customHeight="1" x14ac:dyDescent="0.25">
      <c r="A273" s="13">
        <v>269</v>
      </c>
      <c r="B273" s="13"/>
      <c r="C273" s="94" t="s">
        <v>407</v>
      </c>
      <c r="D273" s="94"/>
      <c r="E273" s="92">
        <f>VLOOKUP(C273,Spisok!$A$1:$AA$8695,5,0)</f>
        <v>1693.0370743892333</v>
      </c>
      <c r="F273" s="8">
        <f>VLOOKUP(C273,Spisok!$A$1:$AA$8695,2,0)</f>
        <v>0</v>
      </c>
      <c r="G273" s="8" t="str">
        <f>VLOOKUP(C273,Spisok!$A$1:$AA$8695,4,0)</f>
        <v>LAT</v>
      </c>
      <c r="H273" s="10"/>
      <c r="I273" s="10"/>
      <c r="J273" s="10">
        <v>60.046473029045643</v>
      </c>
      <c r="K273" s="10">
        <f>LARGE(M273:V273,1)+LARGE(M273:V273,2)+LARGE(M273:V273,3)+LARGE(M273:V273,4)+LARGE(M273:V273,5)+LARGE(M273:V273,6)</f>
        <v>0</v>
      </c>
      <c r="L273" s="5">
        <f>SUM(H273:K273)</f>
        <v>60.046473029045643</v>
      </c>
      <c r="M273" s="10">
        <f>VLOOKUP(C273,игроки1,7,0)</f>
        <v>0</v>
      </c>
      <c r="N273" s="10">
        <f>VLOOKUP(C273,игроки1,9,0)</f>
        <v>0</v>
      </c>
      <c r="O273" s="10">
        <f>VLOOKUP(C273,игроки1,11,0)</f>
        <v>0</v>
      </c>
      <c r="P273" s="10">
        <f>VLOOKUP(C273,Spisok!$A$1:$AL$809,13,0)</f>
        <v>0</v>
      </c>
      <c r="Q273" s="10">
        <f>VLOOKUP(C273,игроки1,15,0)</f>
        <v>0</v>
      </c>
      <c r="R273" s="10">
        <f>VLOOKUP(C273,игроки1,17,0)</f>
        <v>0</v>
      </c>
      <c r="S273" s="10">
        <f>VLOOKUP(C273,игроки1,19,0)</f>
        <v>0</v>
      </c>
      <c r="T273" s="10">
        <f>VLOOKUP(C273,игроки1,21,0)</f>
        <v>0</v>
      </c>
      <c r="U273" s="10">
        <f>VLOOKUP(C273,игроки1,23,0)</f>
        <v>0</v>
      </c>
      <c r="V273" s="21">
        <f>VLOOKUP(C273,игроки1,25,0)</f>
        <v>0</v>
      </c>
      <c r="W273" s="16">
        <f>COUNTIFS(M273:V273,"&gt;0")</f>
        <v>0</v>
      </c>
    </row>
    <row r="274" spans="1:23" ht="12.75" customHeight="1" x14ac:dyDescent="0.25">
      <c r="A274" s="13">
        <v>270</v>
      </c>
      <c r="B274" s="13">
        <v>133</v>
      </c>
      <c r="C274" s="94" t="s">
        <v>110</v>
      </c>
      <c r="D274" s="94"/>
      <c r="E274" s="92">
        <f>VLOOKUP(C274,Spisok!$A$1:$AA$8695,5,0)</f>
        <v>2244.0269384675194</v>
      </c>
      <c r="F274" s="8" t="str">
        <f>VLOOKUP(C274,Spisok!$A$1:$AA$8695,2,0)</f>
        <v>IM</v>
      </c>
      <c r="G274" s="8" t="str">
        <f>VLOOKUP(C274,Spisok!$A$1:$AA$8695,4,0)</f>
        <v>LAT</v>
      </c>
      <c r="H274" s="10"/>
      <c r="I274" s="10"/>
      <c r="J274" s="10"/>
      <c r="K274" s="10">
        <f>LARGE(M274:V274,1)+LARGE(M274:V274,2)+LARGE(M274:V274,3)+LARGE(M274:V274,4)+LARGE(M274:V274,5)+LARGE(M274:V274,6)</f>
        <v>60.007493092305538</v>
      </c>
      <c r="L274" s="5">
        <f>SUM(H274:K274)</f>
        <v>60.007493092305538</v>
      </c>
      <c r="M274" s="10">
        <f>VLOOKUP(C274,игроки1,7,0)</f>
        <v>0</v>
      </c>
      <c r="N274" s="10">
        <f>VLOOKUP(C274,игроки1,9,0)</f>
        <v>0</v>
      </c>
      <c r="O274" s="10">
        <f>VLOOKUP(C274,игроки1,11,0)</f>
        <v>0</v>
      </c>
      <c r="P274" s="10">
        <f>VLOOKUP(C274,Spisok!$A$1:$AL$809,13,0)</f>
        <v>0</v>
      </c>
      <c r="Q274" s="10">
        <f>VLOOKUP(C274,игроки1,15,0)</f>
        <v>0</v>
      </c>
      <c r="R274" s="10">
        <f>VLOOKUP(C274,игроки1,17,0)</f>
        <v>0</v>
      </c>
      <c r="S274" s="10">
        <f>VLOOKUP(C274,игроки1,19,0)</f>
        <v>0</v>
      </c>
      <c r="T274" s="10">
        <f>VLOOKUP(C274,игроки1,21,0)</f>
        <v>60.007493092305538</v>
      </c>
      <c r="U274" s="10">
        <f>VLOOKUP(C274,игроки1,23,0)</f>
        <v>0</v>
      </c>
      <c r="V274" s="21">
        <f>VLOOKUP(C274,игроки1,25,0)</f>
        <v>0</v>
      </c>
      <c r="W274" s="16">
        <f>COUNTIFS(M274:V274,"&gt;0")</f>
        <v>1</v>
      </c>
    </row>
    <row r="275" spans="1:23" ht="12.75" customHeight="1" x14ac:dyDescent="0.25">
      <c r="A275" s="13">
        <v>271</v>
      </c>
      <c r="B275" s="13">
        <v>259</v>
      </c>
      <c r="C275" s="94" t="s">
        <v>968</v>
      </c>
      <c r="D275" s="94" t="s">
        <v>858</v>
      </c>
      <c r="E275" s="92">
        <f>VLOOKUP(C275,Spisok!$A$1:$AA$8695,5,0)</f>
        <v>1529.1962140600467</v>
      </c>
      <c r="F275" s="8">
        <f>VLOOKUP(C275,Spisok!$A$1:$AA$8695,2,0)</f>
        <v>0</v>
      </c>
      <c r="G275" s="8" t="str">
        <f>VLOOKUP(C275,Spisok!$A$1:$AA$8695,4,0)</f>
        <v>LAT</v>
      </c>
      <c r="H275" s="10">
        <v>23.306756466762408</v>
      </c>
      <c r="I275" s="10">
        <v>23.888106966924699</v>
      </c>
      <c r="J275" s="10">
        <v>0</v>
      </c>
      <c r="K275" s="10">
        <f>LARGE(M275:V275,1)+LARGE(M275:V275,2)+LARGE(M275:V275,3)+LARGE(M275:V275,4)+LARGE(M275:V275,5)+LARGE(M275:V275,6)</f>
        <v>12.273974453530801</v>
      </c>
      <c r="L275" s="5">
        <f>SUM(H275:K275)</f>
        <v>59.468837887217902</v>
      </c>
      <c r="M275" s="10">
        <f>VLOOKUP(C275,игроки1,7,0)</f>
        <v>0</v>
      </c>
      <c r="N275" s="10">
        <f>VLOOKUP(C275,игроки1,9,0)</f>
        <v>0</v>
      </c>
      <c r="O275" s="10">
        <f>VLOOKUP(C275,игроки1,11,0)</f>
        <v>0</v>
      </c>
      <c r="P275" s="10">
        <f>VLOOKUP(C275,Spisok!$A$1:$AL$809,13,0)</f>
        <v>0</v>
      </c>
      <c r="Q275" s="10">
        <f>VLOOKUP(C275,игроки1,15,0)</f>
        <v>0</v>
      </c>
      <c r="R275" s="10">
        <f>VLOOKUP(C275,игроки1,17,0)</f>
        <v>0</v>
      </c>
      <c r="S275" s="10">
        <f>VLOOKUP(C275,игроки1,19,0)</f>
        <v>0</v>
      </c>
      <c r="T275" s="10">
        <f>VLOOKUP(C275,игроки1,21,0)</f>
        <v>12.273974453530801</v>
      </c>
      <c r="U275" s="10">
        <f>VLOOKUP(C275,игроки1,23,0)</f>
        <v>0</v>
      </c>
      <c r="V275" s="21">
        <f>VLOOKUP(C275,игроки1,25,0)</f>
        <v>0</v>
      </c>
      <c r="W275" s="16">
        <f>COUNTIFS(M275:V275,"&gt;0")</f>
        <v>1</v>
      </c>
    </row>
    <row r="276" spans="1:23" ht="12.75" customHeight="1" x14ac:dyDescent="0.25">
      <c r="A276" s="13">
        <v>272</v>
      </c>
      <c r="B276" s="13">
        <v>206</v>
      </c>
      <c r="C276" s="94" t="s">
        <v>471</v>
      </c>
      <c r="D276" s="94" t="s">
        <v>866</v>
      </c>
      <c r="E276" s="92">
        <f>VLOOKUP(C276,Spisok!$A$1:$AA$8695,5,0)</f>
        <v>1838</v>
      </c>
      <c r="F276" s="8">
        <f>VLOOKUP(C276,Spisok!$A$1:$AA$8695,2,0)</f>
        <v>0</v>
      </c>
      <c r="G276" s="8" t="str">
        <f>VLOOKUP(C276,Spisok!$A$1:$AA$8695,4,0)</f>
        <v>LAT</v>
      </c>
      <c r="H276" s="10">
        <v>0</v>
      </c>
      <c r="I276" s="10">
        <v>0</v>
      </c>
      <c r="J276" s="32">
        <v>29.695332248523741</v>
      </c>
      <c r="K276" s="10">
        <f>LARGE(M276:V276,1)+LARGE(M276:V276,2)+LARGE(M276:V276,3)+LARGE(M276:V276,4)+LARGE(M276:V276,5)+LARGE(M276:V276,6)</f>
        <v>29.695332248523741</v>
      </c>
      <c r="L276" s="5">
        <f>SUM(H276:K276)</f>
        <v>59.390664497047482</v>
      </c>
      <c r="M276" s="10">
        <f>VLOOKUP(C276,игроки1,7,0)</f>
        <v>29.695332248523741</v>
      </c>
      <c r="N276" s="10">
        <f>VLOOKUP(C276,игроки1,9,0)</f>
        <v>0</v>
      </c>
      <c r="O276" s="10">
        <f>VLOOKUP(C276,игроки1,11,0)</f>
        <v>0</v>
      </c>
      <c r="P276" s="10">
        <f>VLOOKUP(C276,Spisok!$A$1:$AL$809,13,0)</f>
        <v>0</v>
      </c>
      <c r="Q276" s="10">
        <f>VLOOKUP(C276,игроки1,15,0)</f>
        <v>0</v>
      </c>
      <c r="R276" s="10">
        <f>VLOOKUP(C276,игроки1,17,0)</f>
        <v>0</v>
      </c>
      <c r="S276" s="10">
        <f>VLOOKUP(C276,игроки1,19,0)</f>
        <v>0</v>
      </c>
      <c r="T276" s="10">
        <f>VLOOKUP(C276,игроки1,21,0)</f>
        <v>0</v>
      </c>
      <c r="U276" s="10">
        <f>VLOOKUP(C276,игроки1,23,0)</f>
        <v>0</v>
      </c>
      <c r="V276" s="21">
        <f>VLOOKUP(C276,игроки1,25,0)</f>
        <v>0</v>
      </c>
      <c r="W276" s="16">
        <f>COUNTIFS(M276:V276,"&gt;0")</f>
        <v>1</v>
      </c>
    </row>
    <row r="277" spans="1:23" ht="12.75" customHeight="1" x14ac:dyDescent="0.25">
      <c r="A277" s="13">
        <v>273</v>
      </c>
      <c r="B277" s="13"/>
      <c r="C277" s="94" t="s">
        <v>1016</v>
      </c>
      <c r="D277" s="94"/>
      <c r="E277" s="92">
        <f>VLOOKUP(C277,Spisok!$A$1:$AA$8695,5,0)</f>
        <v>1689.4120540840531</v>
      </c>
      <c r="F277" s="8">
        <f>VLOOKUP(C277,Spisok!$A$1:$AA$8695,2,0)</f>
        <v>0</v>
      </c>
      <c r="G277" s="8" t="str">
        <f>VLOOKUP(C277,Spisok!$A$1:$AA$8695,4,0)</f>
        <v>LAT</v>
      </c>
      <c r="H277" s="10"/>
      <c r="I277" s="10"/>
      <c r="J277" s="10">
        <v>58.597419178332039</v>
      </c>
      <c r="K277" s="10">
        <f>LARGE(M277:V277,1)+LARGE(M277:V277,2)+LARGE(M277:V277,3)+LARGE(M277:V277,4)+LARGE(M277:V277,5)+LARGE(M277:V277,6)</f>
        <v>0</v>
      </c>
      <c r="L277" s="5">
        <f>SUM(H277:K277)</f>
        <v>58.597419178332039</v>
      </c>
      <c r="M277" s="10">
        <f>VLOOKUP(C277,игроки1,7,0)</f>
        <v>0</v>
      </c>
      <c r="N277" s="10">
        <f>VLOOKUP(C277,игроки1,9,0)</f>
        <v>0</v>
      </c>
      <c r="O277" s="10">
        <f>VLOOKUP(C277,игроки1,11,0)</f>
        <v>0</v>
      </c>
      <c r="P277" s="10">
        <f>VLOOKUP(C277,Spisok!$A$1:$AL$809,13,0)</f>
        <v>0</v>
      </c>
      <c r="Q277" s="10">
        <f>VLOOKUP(C277,игроки1,15,0)</f>
        <v>0</v>
      </c>
      <c r="R277" s="10">
        <f>VLOOKUP(C277,игроки1,17,0)</f>
        <v>0</v>
      </c>
      <c r="S277" s="10">
        <f>VLOOKUP(C277,игроки1,19,0)</f>
        <v>0</v>
      </c>
      <c r="T277" s="10">
        <f>VLOOKUP(C277,игроки1,21,0)</f>
        <v>0</v>
      </c>
      <c r="U277" s="10">
        <f>VLOOKUP(C277,игроки1,23,0)</f>
        <v>0</v>
      </c>
      <c r="V277" s="21">
        <f>VLOOKUP(C277,игроки1,25,0)</f>
        <v>0</v>
      </c>
      <c r="W277" s="16">
        <f>COUNTIFS(M277:V277,"&gt;0")</f>
        <v>0</v>
      </c>
    </row>
    <row r="278" spans="1:23" ht="12.75" customHeight="1" x14ac:dyDescent="0.25">
      <c r="A278" s="13">
        <v>274</v>
      </c>
      <c r="B278" s="13"/>
      <c r="C278" s="94" t="s">
        <v>162</v>
      </c>
      <c r="D278" s="94" t="s">
        <v>920</v>
      </c>
      <c r="E278" s="77">
        <f>VLOOKUP(C278,Spisok!$A$1:$AA$8695,5,0)</f>
        <v>2056.9503132462164</v>
      </c>
      <c r="F278" s="8">
        <f>VLOOKUP(C278,Spisok!$A$1:$AA$8695,2,0)</f>
        <v>0</v>
      </c>
      <c r="G278" s="8" t="str">
        <f>VLOOKUP(C278,Spisok!$A$1:$AA$8695,4,0)</f>
        <v>LAT</v>
      </c>
      <c r="H278" s="10">
        <v>0</v>
      </c>
      <c r="I278" s="10">
        <v>58.349632275386917</v>
      </c>
      <c r="J278" s="10">
        <v>0</v>
      </c>
      <c r="K278" s="10">
        <f>LARGE(M278:V278,1)+LARGE(M278:V278,2)+LARGE(M278:V278,3)+LARGE(M278:V278,4)+LARGE(M278:V278,5)+LARGE(M278:V278,6)</f>
        <v>0</v>
      </c>
      <c r="L278" s="5">
        <f>SUM(H278:K278)</f>
        <v>58.349632275386917</v>
      </c>
      <c r="M278" s="10">
        <f>VLOOKUP(C278,игроки1,7,0)</f>
        <v>0</v>
      </c>
      <c r="N278" s="10">
        <f>VLOOKUP(C278,игроки1,9,0)</f>
        <v>0</v>
      </c>
      <c r="O278" s="10">
        <f>VLOOKUP(C278,игроки1,11,0)</f>
        <v>0</v>
      </c>
      <c r="P278" s="10">
        <f>VLOOKUP(C278,Spisok!$A$1:$AL$809,13,0)</f>
        <v>0</v>
      </c>
      <c r="Q278" s="10">
        <f>VLOOKUP(C278,игроки1,15,0)</f>
        <v>0</v>
      </c>
      <c r="R278" s="10">
        <f>VLOOKUP(C278,игроки1,17,0)</f>
        <v>0</v>
      </c>
      <c r="S278" s="10">
        <f>VLOOKUP(C278,игроки1,19,0)</f>
        <v>0</v>
      </c>
      <c r="T278" s="10">
        <f>VLOOKUP(C278,игроки1,21,0)</f>
        <v>0</v>
      </c>
      <c r="U278" s="10">
        <f>VLOOKUP(C278,игроки1,23,0)</f>
        <v>0</v>
      </c>
      <c r="V278" s="21">
        <f>VLOOKUP(C278,игроки1,25,0)</f>
        <v>0</v>
      </c>
      <c r="W278" s="16">
        <f>COUNTIFS(M278:V278,"&gt;0")</f>
        <v>0</v>
      </c>
    </row>
    <row r="279" spans="1:23" ht="12.75" customHeight="1" x14ac:dyDescent="0.25">
      <c r="A279" s="13">
        <v>275</v>
      </c>
      <c r="B279" s="13"/>
      <c r="C279" s="68" t="s">
        <v>710</v>
      </c>
      <c r="D279" s="94" t="s">
        <v>715</v>
      </c>
      <c r="E279" s="85">
        <f>VLOOKUP(C279,Spisok!$A$1:$AA$8695,5,0)</f>
        <v>1512.5173380459066</v>
      </c>
      <c r="F279" s="8">
        <f>VLOOKUP(C279,Spisok!$A$1:$AA$8695,2,0)</f>
        <v>0</v>
      </c>
      <c r="G279" s="69" t="str">
        <f>VLOOKUP(C279,Spisok!$A$1:$AA$8695,4,0)</f>
        <v>RUS</v>
      </c>
      <c r="H279" s="70">
        <v>15.949989159499891</v>
      </c>
      <c r="I279" s="70">
        <v>20.135217989295246</v>
      </c>
      <c r="J279" s="70">
        <v>22.036392405063289</v>
      </c>
      <c r="K279" s="10">
        <f>LARGE(M279:V279,1)+LARGE(M279:V279,2)+LARGE(M279:V279,3)+LARGE(M279:V279,4)+LARGE(M279:V279,5)+LARGE(M279:V279,6)</f>
        <v>0</v>
      </c>
      <c r="L279" s="5">
        <f>SUM(H279:K279)</f>
        <v>58.121599553858424</v>
      </c>
      <c r="M279" s="10">
        <f>VLOOKUP(C279,игроки1,7,0)</f>
        <v>0</v>
      </c>
      <c r="N279" s="10">
        <f>VLOOKUP(C279,игроки1,9,0)</f>
        <v>0</v>
      </c>
      <c r="O279" s="10">
        <f>VLOOKUP(C279,игроки1,11,0)</f>
        <v>0</v>
      </c>
      <c r="P279" s="10">
        <f>VLOOKUP(C279,Spisok!$A$1:$AL$809,13,0)</f>
        <v>0</v>
      </c>
      <c r="Q279" s="10">
        <f>VLOOKUP(C279,игроки1,15,0)</f>
        <v>0</v>
      </c>
      <c r="R279" s="10">
        <f>VLOOKUP(C279,игроки1,17,0)</f>
        <v>0</v>
      </c>
      <c r="S279" s="10">
        <f>VLOOKUP(C279,игроки1,19,0)</f>
        <v>0</v>
      </c>
      <c r="T279" s="10">
        <f>VLOOKUP(C279,игроки1,21,0)</f>
        <v>0</v>
      </c>
      <c r="U279" s="10">
        <f>VLOOKUP(C279,игроки1,23,0)</f>
        <v>0</v>
      </c>
      <c r="V279" s="21">
        <f>VLOOKUP(C279,игроки1,25,0)</f>
        <v>0</v>
      </c>
      <c r="W279" s="16">
        <f>COUNTIFS(M279:V279,"&gt;0")</f>
        <v>0</v>
      </c>
    </row>
    <row r="280" spans="1:23" ht="12.75" customHeight="1" x14ac:dyDescent="0.25">
      <c r="A280" s="13">
        <v>276</v>
      </c>
      <c r="B280" s="13"/>
      <c r="C280" s="94" t="s">
        <v>742</v>
      </c>
      <c r="D280" s="94" t="s">
        <v>789</v>
      </c>
      <c r="E280" s="92">
        <f>VLOOKUP(C280,Spisok!$A$1:$AA$8695,5,0)</f>
        <v>1574.0745337756514</v>
      </c>
      <c r="F280" s="8">
        <f>VLOOKUP(C280,Spisok!$A$1:$AA$8695,2,0)</f>
        <v>0</v>
      </c>
      <c r="G280" s="8" t="str">
        <f>VLOOKUP(C280,Spisok!$A$1:$AA$8695,4,0)</f>
        <v>USA</v>
      </c>
      <c r="H280" s="10"/>
      <c r="I280" s="10">
        <v>32.063953488372093</v>
      </c>
      <c r="J280" s="10">
        <v>25.837510941354338</v>
      </c>
      <c r="K280" s="10">
        <f>LARGE(M280:V280,1)+LARGE(M280:V280,2)+LARGE(M280:V280,3)+LARGE(M280:V280,4)+LARGE(M280:V280,5)+LARGE(M280:V280,6)</f>
        <v>0</v>
      </c>
      <c r="L280" s="5">
        <f>SUM(H280:K280)</f>
        <v>57.901464429726431</v>
      </c>
      <c r="M280" s="10">
        <f>VLOOKUP(C280,игроки1,7,0)</f>
        <v>0</v>
      </c>
      <c r="N280" s="10">
        <f>VLOOKUP(C280,игроки1,9,0)</f>
        <v>0</v>
      </c>
      <c r="O280" s="10">
        <f>VLOOKUP(C280,игроки1,11,0)</f>
        <v>0</v>
      </c>
      <c r="P280" s="10">
        <f>VLOOKUP(C280,Spisok!$A$1:$AL$809,13,0)</f>
        <v>0</v>
      </c>
      <c r="Q280" s="10">
        <f>VLOOKUP(C280,игроки1,15,0)</f>
        <v>0</v>
      </c>
      <c r="R280" s="10">
        <f>VLOOKUP(C280,игроки1,17,0)</f>
        <v>0</v>
      </c>
      <c r="S280" s="10">
        <f>VLOOKUP(C280,игроки1,19,0)</f>
        <v>0</v>
      </c>
      <c r="T280" s="10">
        <f>VLOOKUP(C280,игроки1,21,0)</f>
        <v>0</v>
      </c>
      <c r="U280" s="10">
        <f>VLOOKUP(C280,игроки1,23,0)</f>
        <v>0</v>
      </c>
      <c r="V280" s="21">
        <f>VLOOKUP(C280,игроки1,25,0)</f>
        <v>0</v>
      </c>
      <c r="W280" s="16">
        <f>COUNTIFS(M280:V280,"&gt;0")</f>
        <v>0</v>
      </c>
    </row>
    <row r="281" spans="1:23" ht="12.75" customHeight="1" x14ac:dyDescent="0.25">
      <c r="A281" s="13">
        <v>277</v>
      </c>
      <c r="B281" s="13">
        <v>137</v>
      </c>
      <c r="C281" s="94" t="s">
        <v>1122</v>
      </c>
      <c r="D281" s="94"/>
      <c r="E281" s="92">
        <f>VLOOKUP(C281,Spisok!$A$1:$AA$8695,5,0)</f>
        <v>1638.502210939009</v>
      </c>
      <c r="F281" s="8">
        <f>VLOOKUP(C281,Spisok!$A$1:$AA$8695,2,0)</f>
        <v>0</v>
      </c>
      <c r="G281" s="8" t="str">
        <f>VLOOKUP(C281,Spisok!$A$1:$AA$8695,4,0)</f>
        <v>GBR</v>
      </c>
      <c r="H281" s="10"/>
      <c r="I281" s="10"/>
      <c r="J281" s="10"/>
      <c r="K281" s="10">
        <f>LARGE(M281:V281,1)+LARGE(M281:V281,2)+LARGE(M281:V281,3)+LARGE(M281:V281,4)+LARGE(M281:V281,5)+LARGE(M281:V281,6)</f>
        <v>57.511813589701809</v>
      </c>
      <c r="L281" s="5">
        <f>SUM(H281:K281)</f>
        <v>57.511813589701809</v>
      </c>
      <c r="M281" s="10">
        <f>VLOOKUP(C281,игроки1,7,0)</f>
        <v>0</v>
      </c>
      <c r="N281" s="10">
        <f>VLOOKUP(C281,игроки1,9,0)</f>
        <v>0</v>
      </c>
      <c r="O281" s="10">
        <f>VLOOKUP(C281,игроки1,11,0)</f>
        <v>0</v>
      </c>
      <c r="P281" s="10">
        <f>VLOOKUP(C281,Spisok!$A$1:$AL$809,13,0)</f>
        <v>0</v>
      </c>
      <c r="Q281" s="10">
        <f>VLOOKUP(C281,игроки1,15,0)</f>
        <v>0</v>
      </c>
      <c r="R281" s="10">
        <f>VLOOKUP(C281,игроки1,17,0)</f>
        <v>57.511813589701809</v>
      </c>
      <c r="S281" s="10">
        <f>VLOOKUP(C281,игроки1,19,0)</f>
        <v>0</v>
      </c>
      <c r="T281" s="10">
        <f>VLOOKUP(C281,игроки1,21,0)</f>
        <v>0</v>
      </c>
      <c r="U281" s="10">
        <f>VLOOKUP(C281,игроки1,23,0)</f>
        <v>0</v>
      </c>
      <c r="V281" s="21">
        <f>VLOOKUP(C281,игроки1,25,0)</f>
        <v>0</v>
      </c>
      <c r="W281" s="16">
        <f>COUNTIFS(M281:V281,"&gt;0")</f>
        <v>1</v>
      </c>
    </row>
    <row r="282" spans="1:23" ht="12.75" customHeight="1" x14ac:dyDescent="0.25">
      <c r="A282" s="13">
        <v>278</v>
      </c>
      <c r="B282" s="13"/>
      <c r="C282" s="94" t="s">
        <v>940</v>
      </c>
      <c r="D282" s="94" t="s">
        <v>634</v>
      </c>
      <c r="E282" s="77">
        <f>VLOOKUP(C282,Spisok!$A$1:$AA$8695,5,0)</f>
        <v>1501.7170688202625</v>
      </c>
      <c r="F282" s="8">
        <f>VLOOKUP(C282,Spisok!$A$1:$AA$8695,2,0)</f>
        <v>0</v>
      </c>
      <c r="G282" s="8" t="str">
        <f>VLOOKUP(C282,Spisok!$A$1:$AA$8695,4,0)</f>
        <v>USA</v>
      </c>
      <c r="H282" s="10">
        <v>56.897959183673471</v>
      </c>
      <c r="I282" s="10">
        <v>0</v>
      </c>
      <c r="J282" s="10">
        <v>0</v>
      </c>
      <c r="K282" s="10">
        <f>LARGE(M282:V282,1)+LARGE(M282:V282,2)+LARGE(M282:V282,3)+LARGE(M282:V282,4)+LARGE(M282:V282,5)+LARGE(M282:V282,6)</f>
        <v>0</v>
      </c>
      <c r="L282" s="5">
        <f>SUM(H282:K282)</f>
        <v>56.897959183673471</v>
      </c>
      <c r="M282" s="10">
        <f>VLOOKUP(C282,игроки1,7,0)</f>
        <v>0</v>
      </c>
      <c r="N282" s="10">
        <f>VLOOKUP(C282,игроки1,9,0)</f>
        <v>0</v>
      </c>
      <c r="O282" s="10">
        <f>VLOOKUP(C282,игроки1,11,0)</f>
        <v>0</v>
      </c>
      <c r="P282" s="10">
        <f>VLOOKUP(C282,Spisok!$A$1:$AL$809,13,0)</f>
        <v>0</v>
      </c>
      <c r="Q282" s="10">
        <f>VLOOKUP(C282,игроки1,15,0)</f>
        <v>0</v>
      </c>
      <c r="R282" s="10">
        <f>VLOOKUP(C282,игроки1,17,0)</f>
        <v>0</v>
      </c>
      <c r="S282" s="10">
        <f>VLOOKUP(C282,игроки1,19,0)</f>
        <v>0</v>
      </c>
      <c r="T282" s="10">
        <f>VLOOKUP(C282,игроки1,21,0)</f>
        <v>0</v>
      </c>
      <c r="U282" s="10">
        <f>VLOOKUP(C282,игроки1,23,0)</f>
        <v>0</v>
      </c>
      <c r="V282" s="21">
        <f>VLOOKUP(C282,игроки1,25,0)</f>
        <v>0</v>
      </c>
      <c r="W282" s="16">
        <f>COUNTIFS(M282:V282,"&gt;0")</f>
        <v>0</v>
      </c>
    </row>
    <row r="283" spans="1:23" ht="12.75" customHeight="1" x14ac:dyDescent="0.25">
      <c r="A283" s="13">
        <v>279</v>
      </c>
      <c r="B283" s="13">
        <v>139</v>
      </c>
      <c r="C283" s="94" t="s">
        <v>976</v>
      </c>
      <c r="D283" s="94"/>
      <c r="E283" s="92">
        <f>VLOOKUP(C283,Spisok!$A$1:$AA$8695,5,0)</f>
        <v>1679.9897434831764</v>
      </c>
      <c r="F283" s="8">
        <f>VLOOKUP(C283,Spisok!$A$1:$AA$8695,2,0)</f>
        <v>0</v>
      </c>
      <c r="G283" s="8" t="str">
        <f>VLOOKUP(C283,Spisok!$A$1:$AA$8695,4,0)</f>
        <v>LAT</v>
      </c>
      <c r="H283" s="10"/>
      <c r="I283" s="10"/>
      <c r="J283" s="10"/>
      <c r="K283" s="10">
        <f>LARGE(M283:V283,1)+LARGE(M283:V283,2)+LARGE(M283:V283,3)+LARGE(M283:V283,4)+LARGE(M283:V283,5)+LARGE(M283:V283,6)</f>
        <v>56.11907398003779</v>
      </c>
      <c r="L283" s="5">
        <f>SUM(H283:K283)</f>
        <v>56.11907398003779</v>
      </c>
      <c r="M283" s="10">
        <f>VLOOKUP(C283,игроки1,7,0)</f>
        <v>0</v>
      </c>
      <c r="N283" s="10">
        <f>VLOOKUP(C283,игроки1,9,0)</f>
        <v>0</v>
      </c>
      <c r="O283" s="10">
        <f>VLOOKUP(C283,игроки1,11,0)</f>
        <v>0</v>
      </c>
      <c r="P283" s="10">
        <f>VLOOKUP(C283,Spisok!$A$1:$AL$809,13,0)</f>
        <v>0</v>
      </c>
      <c r="Q283" s="10">
        <f>VLOOKUP(C283,игроки1,15,0)</f>
        <v>0</v>
      </c>
      <c r="R283" s="10">
        <f>VLOOKUP(C283,игроки1,17,0)</f>
        <v>0</v>
      </c>
      <c r="S283" s="10">
        <f>VLOOKUP(C283,игроки1,19,0)</f>
        <v>0</v>
      </c>
      <c r="T283" s="10">
        <f>VLOOKUP(C283,игроки1,21,0)</f>
        <v>56.11907398003779</v>
      </c>
      <c r="U283" s="10">
        <f>VLOOKUP(C283,игроки1,23,0)</f>
        <v>0</v>
      </c>
      <c r="V283" s="21">
        <f>VLOOKUP(C283,игроки1,25,0)</f>
        <v>0</v>
      </c>
      <c r="W283" s="16">
        <f>COUNTIFS(M283:V283,"&gt;0")</f>
        <v>1</v>
      </c>
    </row>
    <row r="284" spans="1:23" ht="12.75" customHeight="1" x14ac:dyDescent="0.25">
      <c r="A284" s="13">
        <v>280</v>
      </c>
      <c r="B284" s="13"/>
      <c r="C284" s="94" t="s">
        <v>617</v>
      </c>
      <c r="D284" s="94" t="s">
        <v>629</v>
      </c>
      <c r="E284" s="92">
        <f>VLOOKUP(C284,Spisok!$A$1:$AA$8695,5,0)</f>
        <v>1223.433305564384</v>
      </c>
      <c r="F284" s="8">
        <f>VLOOKUP(C284,Spisok!$A$1:$AA$8695,2,0)</f>
        <v>0</v>
      </c>
      <c r="G284" s="8" t="str">
        <f>VLOOKUP(C284,Spisok!$A$1:$AA$8695,4,0)</f>
        <v>USA</v>
      </c>
      <c r="H284" s="10">
        <v>5.8410778499042637</v>
      </c>
      <c r="I284" s="10">
        <v>7.6739034116083289</v>
      </c>
      <c r="J284" s="10">
        <v>41.884812393286971</v>
      </c>
      <c r="K284" s="10">
        <f>LARGE(M284:V284,1)+LARGE(M284:V284,2)+LARGE(M284:V284,3)+LARGE(M284:V284,4)+LARGE(M284:V284,5)+LARGE(M284:V284,6)</f>
        <v>0</v>
      </c>
      <c r="L284" s="5">
        <f>SUM(H284:K284)</f>
        <v>55.399793654799566</v>
      </c>
      <c r="M284" s="10">
        <f>VLOOKUP(C284,игроки1,7,0)</f>
        <v>0</v>
      </c>
      <c r="N284" s="10">
        <f>VLOOKUP(C284,игроки1,9,0)</f>
        <v>0</v>
      </c>
      <c r="O284" s="10">
        <f>VLOOKUP(C284,игроки1,11,0)</f>
        <v>0</v>
      </c>
      <c r="P284" s="10">
        <f>VLOOKUP(C284,Spisok!$A$1:$AL$809,13,0)</f>
        <v>0</v>
      </c>
      <c r="Q284" s="10">
        <f>VLOOKUP(C284,игроки1,15,0)</f>
        <v>0</v>
      </c>
      <c r="R284" s="10">
        <f>VLOOKUP(C284,игроки1,17,0)</f>
        <v>0</v>
      </c>
      <c r="S284" s="10">
        <f>VLOOKUP(C284,игроки1,19,0)</f>
        <v>0</v>
      </c>
      <c r="T284" s="10">
        <f>VLOOKUP(C284,игроки1,21,0)</f>
        <v>0</v>
      </c>
      <c r="U284" s="10">
        <f>VLOOKUP(C284,игроки1,23,0)</f>
        <v>0</v>
      </c>
      <c r="V284" s="21">
        <f>VLOOKUP(C284,игроки1,25,0)</f>
        <v>0</v>
      </c>
      <c r="W284" s="16">
        <f>COUNTIFS(M284:V284,"&gt;0")</f>
        <v>0</v>
      </c>
    </row>
    <row r="285" spans="1:23" ht="12.75" customHeight="1" x14ac:dyDescent="0.25">
      <c r="A285" s="13">
        <v>281</v>
      </c>
      <c r="B285" s="13"/>
      <c r="C285" s="94" t="s">
        <v>780</v>
      </c>
      <c r="D285" s="94" t="s">
        <v>774</v>
      </c>
      <c r="E285" s="77">
        <f>VLOOKUP(C285,Spisok!$A$1:$AA$8695,5,0)</f>
        <v>1497.37983018202</v>
      </c>
      <c r="F285" s="8">
        <f>VLOOKUP(C285,Spisok!$A$1:$AA$8695,2,0)</f>
        <v>0</v>
      </c>
      <c r="G285" s="8" t="str">
        <f>VLOOKUP(C285,Spisok!$A$1:$AA$8695,4,0)</f>
        <v>RUS</v>
      </c>
      <c r="H285" s="10"/>
      <c r="I285" s="10">
        <v>55.139401926732241</v>
      </c>
      <c r="J285" s="10">
        <v>0</v>
      </c>
      <c r="K285" s="10">
        <f>LARGE(M285:V285,1)+LARGE(M285:V285,2)+LARGE(M285:V285,3)+LARGE(M285:V285,4)+LARGE(M285:V285,5)+LARGE(M285:V285,6)</f>
        <v>0</v>
      </c>
      <c r="L285" s="5">
        <f>SUM(H285:K285)</f>
        <v>55.139401926732241</v>
      </c>
      <c r="M285" s="10">
        <f>VLOOKUP(C285,игроки1,7,0)</f>
        <v>0</v>
      </c>
      <c r="N285" s="10">
        <f>VLOOKUP(C285,игроки1,9,0)</f>
        <v>0</v>
      </c>
      <c r="O285" s="10">
        <f>VLOOKUP(C285,игроки1,11,0)</f>
        <v>0</v>
      </c>
      <c r="P285" s="10">
        <f>VLOOKUP(C285,Spisok!$A$1:$AL$809,13,0)</f>
        <v>0</v>
      </c>
      <c r="Q285" s="10">
        <f>VLOOKUP(C285,игроки1,15,0)</f>
        <v>0</v>
      </c>
      <c r="R285" s="10">
        <f>VLOOKUP(C285,игроки1,17,0)</f>
        <v>0</v>
      </c>
      <c r="S285" s="10">
        <f>VLOOKUP(C285,игроки1,19,0)</f>
        <v>0</v>
      </c>
      <c r="T285" s="10">
        <f>VLOOKUP(C285,игроки1,21,0)</f>
        <v>0</v>
      </c>
      <c r="U285" s="10">
        <f>VLOOKUP(C285,игроки1,23,0)</f>
        <v>0</v>
      </c>
      <c r="V285" s="21">
        <f>VLOOKUP(C285,игроки1,25,0)</f>
        <v>0</v>
      </c>
      <c r="W285" s="16">
        <f>COUNTIFS(M285:V285,"&gt;0")</f>
        <v>0</v>
      </c>
    </row>
    <row r="286" spans="1:23" ht="12.75" customHeight="1" x14ac:dyDescent="0.25">
      <c r="A286" s="13">
        <v>282</v>
      </c>
      <c r="B286" s="13"/>
      <c r="C286" s="68" t="s">
        <v>667</v>
      </c>
      <c r="D286" s="68" t="s">
        <v>856</v>
      </c>
      <c r="E286" s="96">
        <f>VLOOKUP(C286,Spisok!$A$1:$AA$8695,5,0)</f>
        <v>2034.9786054125914</v>
      </c>
      <c r="F286" s="69">
        <f>VLOOKUP(C286,Spisok!$A$1:$AA$8695,2,0)</f>
        <v>0</v>
      </c>
      <c r="G286" s="69" t="str">
        <f>VLOOKUP(C286,Spisok!$A$1:$AA$8695,4,0)</f>
        <v>LAT</v>
      </c>
      <c r="H286" s="70">
        <v>54.581646070822785</v>
      </c>
      <c r="I286" s="70">
        <v>0</v>
      </c>
      <c r="J286" s="70">
        <v>0</v>
      </c>
      <c r="K286" s="70">
        <f>LARGE(M286:V286,1)+LARGE(M286:V286,2)+LARGE(M286:V286,3)+LARGE(M286:V286,4)+LARGE(M286:V286,5)+LARGE(M286:V286,6)</f>
        <v>0</v>
      </c>
      <c r="L286" s="5">
        <f>SUM(H286:K286)</f>
        <v>54.581646070822785</v>
      </c>
      <c r="M286" s="70">
        <f>VLOOKUP(C286,игроки1,7,0)</f>
        <v>0</v>
      </c>
      <c r="N286" s="70">
        <f>VLOOKUP(C286,игроки1,9,0)</f>
        <v>0</v>
      </c>
      <c r="O286" s="10">
        <f>VLOOKUP(C286,игроки1,11,0)</f>
        <v>0</v>
      </c>
      <c r="P286" s="10">
        <f>VLOOKUP(C286,Spisok!$A$1:$AL$809,13,0)</f>
        <v>0</v>
      </c>
      <c r="Q286" s="10">
        <f>VLOOKUP(C286,игроки1,15,0)</f>
        <v>0</v>
      </c>
      <c r="R286" s="10">
        <f>VLOOKUP(C286,игроки1,17,0)</f>
        <v>0</v>
      </c>
      <c r="S286" s="10">
        <f>VLOOKUP(C286,игроки1,19,0)</f>
        <v>0</v>
      </c>
      <c r="T286" s="10">
        <f>VLOOKUP(C286,игроки1,21,0)</f>
        <v>0</v>
      </c>
      <c r="U286" s="10">
        <f>VLOOKUP(C286,игроки1,23,0)</f>
        <v>0</v>
      </c>
      <c r="V286" s="71">
        <f>VLOOKUP(C286,игроки1,25,0)</f>
        <v>0</v>
      </c>
      <c r="W286" s="72">
        <f>COUNTIFS(M286:V286,"&gt;0")</f>
        <v>0</v>
      </c>
    </row>
    <row r="287" spans="1:23" ht="12.75" customHeight="1" x14ac:dyDescent="0.25">
      <c r="A287" s="13">
        <v>283</v>
      </c>
      <c r="B287" s="13">
        <v>143</v>
      </c>
      <c r="C287" s="94" t="s">
        <v>1147</v>
      </c>
      <c r="D287" s="94"/>
      <c r="E287" s="92">
        <f>VLOOKUP(C287,Spisok!$A$1:$AA$8695,5,0)</f>
        <v>1322.4882018027338</v>
      </c>
      <c r="F287" s="8">
        <f>VLOOKUP(C287,Spisok!$A$1:$AA$8695,2,0)</f>
        <v>0</v>
      </c>
      <c r="G287" s="8" t="str">
        <f>VLOOKUP(C287,Spisok!$A$1:$AA$8695,4,0)</f>
        <v>LAT</v>
      </c>
      <c r="H287" s="10"/>
      <c r="I287" s="10"/>
      <c r="J287" s="10"/>
      <c r="K287" s="10">
        <f>LARGE(M287:V287,1)+LARGE(M287:V287,2)+LARGE(M287:V287,3)+LARGE(M287:V287,4)+LARGE(M287:V287,5)+LARGE(M287:V287,6)</f>
        <v>54.289903860982719</v>
      </c>
      <c r="L287" s="5">
        <f>SUM(H287:K287)</f>
        <v>54.289903860982719</v>
      </c>
      <c r="M287" s="10">
        <f>VLOOKUP(C287,игроки1,7,0)</f>
        <v>0</v>
      </c>
      <c r="N287" s="10">
        <f>VLOOKUP(C287,игроки1,9,0)</f>
        <v>0</v>
      </c>
      <c r="O287" s="10">
        <f>VLOOKUP(C287,игроки1,11,0)</f>
        <v>0</v>
      </c>
      <c r="P287" s="10">
        <f>VLOOKUP(C287,Spisok!$A$1:$AL$809,13,0)</f>
        <v>0</v>
      </c>
      <c r="Q287" s="10">
        <f>VLOOKUP(C287,игроки1,15,0)</f>
        <v>0</v>
      </c>
      <c r="R287" s="10">
        <f>VLOOKUP(C287,игроки1,17,0)</f>
        <v>0</v>
      </c>
      <c r="S287" s="10">
        <f>VLOOKUP(C287,игроки1,19,0)</f>
        <v>0</v>
      </c>
      <c r="T287" s="10">
        <f>VLOOKUP(C287,игроки1,21,0)</f>
        <v>54.289903860982719</v>
      </c>
      <c r="U287" s="10">
        <f>VLOOKUP(C287,игроки1,23,0)</f>
        <v>0</v>
      </c>
      <c r="V287" s="21">
        <f>VLOOKUP(C287,игроки1,25,0)</f>
        <v>0</v>
      </c>
      <c r="W287" s="16">
        <f>COUNTIFS(M287:V287,"&gt;0")</f>
        <v>1</v>
      </c>
    </row>
    <row r="288" spans="1:23" ht="12.75" customHeight="1" x14ac:dyDescent="0.25">
      <c r="A288" s="13">
        <v>284</v>
      </c>
      <c r="B288" s="13">
        <v>276</v>
      </c>
      <c r="C288" s="94" t="s">
        <v>797</v>
      </c>
      <c r="D288" s="94" t="s">
        <v>865</v>
      </c>
      <c r="E288" s="92">
        <f>VLOOKUP(C288,Spisok!$A$1:$AA$8695,5,0)</f>
        <v>1562</v>
      </c>
      <c r="F288" s="8">
        <f>VLOOKUP(C288,Spisok!$A$1:$AA$8695,2,0)</f>
        <v>0</v>
      </c>
      <c r="G288" s="8" t="str">
        <f>VLOOKUP(C288,Spisok!$A$1:$AA$8695,4,0)</f>
        <v>LAT</v>
      </c>
      <c r="H288" s="10"/>
      <c r="I288" s="10">
        <v>35.79191019102683</v>
      </c>
      <c r="J288" s="10">
        <v>9.0791991799830551</v>
      </c>
      <c r="K288" s="10">
        <f>LARGE(M288:V288,1)+LARGE(M288:V288,2)+LARGE(M288:V288,3)+LARGE(M288:V288,4)+LARGE(M288:V288,5)+LARGE(M288:V288,6)</f>
        <v>9.0791991799830551</v>
      </c>
      <c r="L288" s="5">
        <f>SUM(H288:K288)</f>
        <v>53.950308550992943</v>
      </c>
      <c r="M288" s="10">
        <f>VLOOKUP(C288,игроки1,7,0)</f>
        <v>9.0791991799830551</v>
      </c>
      <c r="N288" s="10">
        <f>VLOOKUP(C288,игроки1,9,0)</f>
        <v>0</v>
      </c>
      <c r="O288" s="10">
        <f>VLOOKUP(C288,игроки1,11,0)</f>
        <v>0</v>
      </c>
      <c r="P288" s="10">
        <f>VLOOKUP(C288,Spisok!$A$1:$AL$809,13,0)</f>
        <v>0</v>
      </c>
      <c r="Q288" s="10">
        <f>VLOOKUP(C288,игроки1,15,0)</f>
        <v>0</v>
      </c>
      <c r="R288" s="10">
        <f>VLOOKUP(C288,игроки1,17,0)</f>
        <v>0</v>
      </c>
      <c r="S288" s="10">
        <f>VLOOKUP(C288,игроки1,19,0)</f>
        <v>0</v>
      </c>
      <c r="T288" s="10">
        <f>VLOOKUP(C288,игроки1,21,0)</f>
        <v>0</v>
      </c>
      <c r="U288" s="10">
        <f>VLOOKUP(C288,игроки1,23,0)</f>
        <v>0</v>
      </c>
      <c r="V288" s="21">
        <f>VLOOKUP(C288,игроки1,25,0)</f>
        <v>0</v>
      </c>
      <c r="W288" s="16">
        <f>COUNTIFS(M288:V288,"&gt;0")</f>
        <v>1</v>
      </c>
    </row>
    <row r="289" spans="1:23" ht="12.75" customHeight="1" x14ac:dyDescent="0.25">
      <c r="A289" s="13">
        <v>285</v>
      </c>
      <c r="B289" s="13"/>
      <c r="C289" s="94" t="s">
        <v>973</v>
      </c>
      <c r="D289" s="94" t="s">
        <v>442</v>
      </c>
      <c r="E289" s="92">
        <f>VLOOKUP(C289,Spisok!$A$1:$AA$8695,5,0)</f>
        <v>1870.1888622883462</v>
      </c>
      <c r="F289" s="8">
        <f>VLOOKUP(C289,Spisok!$A$1:$AA$8695,2,0)</f>
        <v>0</v>
      </c>
      <c r="G289" s="8" t="str">
        <f>VLOOKUP(C289,Spisok!$A$1:$AA$8695,4,0)</f>
        <v>LAT</v>
      </c>
      <c r="H289" s="10">
        <v>0</v>
      </c>
      <c r="I289" s="10">
        <v>0</v>
      </c>
      <c r="J289" s="10">
        <v>53.85765435875863</v>
      </c>
      <c r="K289" s="10">
        <f>LARGE(M289:V289,1)+LARGE(M289:V289,2)+LARGE(M289:V289,3)+LARGE(M289:V289,4)+LARGE(M289:V289,5)+LARGE(M289:V289,6)</f>
        <v>0</v>
      </c>
      <c r="L289" s="5">
        <f>SUM(H289:K289)</f>
        <v>53.85765435875863</v>
      </c>
      <c r="M289" s="10">
        <f>VLOOKUP(C289,игроки1,7,0)</f>
        <v>0</v>
      </c>
      <c r="N289" s="10">
        <f>VLOOKUP(C289,игроки1,9,0)</f>
        <v>0</v>
      </c>
      <c r="O289" s="10">
        <f>VLOOKUP(C289,игроки1,11,0)</f>
        <v>0</v>
      </c>
      <c r="P289" s="10">
        <f>VLOOKUP(C289,Spisok!$A$1:$AL$809,13,0)</f>
        <v>0</v>
      </c>
      <c r="Q289" s="10">
        <f>VLOOKUP(C289,игроки1,15,0)</f>
        <v>0</v>
      </c>
      <c r="R289" s="10">
        <f>VLOOKUP(C289,игроки1,17,0)</f>
        <v>0</v>
      </c>
      <c r="S289" s="10">
        <f>VLOOKUP(C289,игроки1,19,0)</f>
        <v>0</v>
      </c>
      <c r="T289" s="10">
        <f>VLOOKUP(C289,игроки1,21,0)</f>
        <v>0</v>
      </c>
      <c r="U289" s="10">
        <f>VLOOKUP(C289,игроки1,23,0)</f>
        <v>0</v>
      </c>
      <c r="V289" s="21">
        <f>VLOOKUP(C289,игроки1,25,0)</f>
        <v>0</v>
      </c>
      <c r="W289" s="16">
        <f>COUNTIFS(M289:V289,"&gt;0")</f>
        <v>0</v>
      </c>
    </row>
    <row r="290" spans="1:23" ht="12.75" customHeight="1" x14ac:dyDescent="0.25">
      <c r="A290" s="13">
        <v>286</v>
      </c>
      <c r="B290" s="13"/>
      <c r="C290" s="94" t="s">
        <v>421</v>
      </c>
      <c r="D290" s="94" t="s">
        <v>925</v>
      </c>
      <c r="E290" s="92">
        <f>VLOOKUP(C290,Spisok!$A$1:$AA$8695,5,0)</f>
        <v>1350.1304798606479</v>
      </c>
      <c r="F290" s="8">
        <f>VLOOKUP(C290,Spisok!$A$1:$AA$8695,2,0)</f>
        <v>0</v>
      </c>
      <c r="G290" s="8" t="str">
        <f>VLOOKUP(C290,Spisok!$A$1:$AA$8695,4,0)</f>
        <v>LAT</v>
      </c>
      <c r="H290" s="10">
        <v>35.33543926423922</v>
      </c>
      <c r="I290" s="10">
        <v>0</v>
      </c>
      <c r="J290" s="10">
        <v>18.394911970862694</v>
      </c>
      <c r="K290" s="10">
        <f>LARGE(M290:V290,1)+LARGE(M290:V290,2)+LARGE(M290:V290,3)+LARGE(M290:V290,4)+LARGE(M290:V290,5)+LARGE(M290:V290,6)</f>
        <v>0</v>
      </c>
      <c r="L290" s="5">
        <f>SUM(H290:K290)</f>
        <v>53.730351235101914</v>
      </c>
      <c r="M290" s="10">
        <f>VLOOKUP(C290,игроки1,7,0)</f>
        <v>0</v>
      </c>
      <c r="N290" s="10">
        <f>VLOOKUP(C290,игроки1,9,0)</f>
        <v>0</v>
      </c>
      <c r="O290" s="10">
        <f>VLOOKUP(C290,игроки1,11,0)</f>
        <v>0</v>
      </c>
      <c r="P290" s="10">
        <f>VLOOKUP(C290,Spisok!$A$1:$AL$809,13,0)</f>
        <v>0</v>
      </c>
      <c r="Q290" s="10">
        <f>VLOOKUP(C290,игроки1,15,0)</f>
        <v>0</v>
      </c>
      <c r="R290" s="10">
        <f>VLOOKUP(C290,игроки1,17,0)</f>
        <v>0</v>
      </c>
      <c r="S290" s="10">
        <f>VLOOKUP(C290,игроки1,19,0)</f>
        <v>0</v>
      </c>
      <c r="T290" s="10">
        <f>VLOOKUP(C290,игроки1,21,0)</f>
        <v>0</v>
      </c>
      <c r="U290" s="10">
        <f>VLOOKUP(C290,игроки1,23,0)</f>
        <v>0</v>
      </c>
      <c r="V290" s="21">
        <f>VLOOKUP(C290,игроки1,25,0)</f>
        <v>0</v>
      </c>
      <c r="W290" s="16">
        <f>COUNTIFS(M290:V290,"&gt;0")</f>
        <v>0</v>
      </c>
    </row>
    <row r="291" spans="1:23" ht="12.75" customHeight="1" x14ac:dyDescent="0.25">
      <c r="A291" s="13">
        <v>287</v>
      </c>
      <c r="B291" s="13"/>
      <c r="C291" s="94" t="s">
        <v>796</v>
      </c>
      <c r="D291" s="94" t="s">
        <v>857</v>
      </c>
      <c r="E291" s="77">
        <f>VLOOKUP(C291,Spisok!$A$1:$AA$8695,5,0)</f>
        <v>1872.3867872973535</v>
      </c>
      <c r="F291" s="8">
        <f>VLOOKUP(C291,Spisok!$A$1:$AA$8695,2,0)</f>
        <v>0</v>
      </c>
      <c r="G291" s="8" t="str">
        <f>VLOOKUP(C291,Spisok!$A$1:$AA$8695,4,0)</f>
        <v>LAT</v>
      </c>
      <c r="H291" s="10"/>
      <c r="I291" s="10">
        <v>52.799036244462286</v>
      </c>
      <c r="J291" s="10">
        <v>0</v>
      </c>
      <c r="K291" s="10">
        <f>LARGE(M291:V291,1)+LARGE(M291:V291,2)+LARGE(M291:V291,3)+LARGE(M291:V291,4)+LARGE(M291:V291,5)+LARGE(M291:V291,6)</f>
        <v>0</v>
      </c>
      <c r="L291" s="5">
        <f>SUM(H291:K291)</f>
        <v>52.799036244462286</v>
      </c>
      <c r="M291" s="10">
        <f>VLOOKUP(C291,игроки1,7,0)</f>
        <v>0</v>
      </c>
      <c r="N291" s="10">
        <f>VLOOKUP(C291,игроки1,9,0)</f>
        <v>0</v>
      </c>
      <c r="O291" s="10">
        <f>VLOOKUP(C291,игроки1,11,0)</f>
        <v>0</v>
      </c>
      <c r="P291" s="10">
        <f>VLOOKUP(C291,Spisok!$A$1:$AL$809,13,0)</f>
        <v>0</v>
      </c>
      <c r="Q291" s="10">
        <f>VLOOKUP(C291,игроки1,15,0)</f>
        <v>0</v>
      </c>
      <c r="R291" s="10">
        <f>VLOOKUP(C291,игроки1,17,0)</f>
        <v>0</v>
      </c>
      <c r="S291" s="10">
        <f>VLOOKUP(C291,игроки1,19,0)</f>
        <v>0</v>
      </c>
      <c r="T291" s="10">
        <f>VLOOKUP(C291,игроки1,21,0)</f>
        <v>0</v>
      </c>
      <c r="U291" s="10">
        <f>VLOOKUP(C291,игроки1,23,0)</f>
        <v>0</v>
      </c>
      <c r="V291" s="21">
        <f>VLOOKUP(C291,игроки1,25,0)</f>
        <v>0</v>
      </c>
      <c r="W291" s="16">
        <f>COUNTIFS(M291:V291,"&gt;0")</f>
        <v>0</v>
      </c>
    </row>
    <row r="292" spans="1:23" ht="12.75" customHeight="1" x14ac:dyDescent="0.25">
      <c r="A292" s="13">
        <v>288</v>
      </c>
      <c r="B292" s="13"/>
      <c r="C292" s="94" t="s">
        <v>209</v>
      </c>
      <c r="D292" s="94" t="s">
        <v>330</v>
      </c>
      <c r="E292" s="92">
        <f>VLOOKUP(C292,Spisok!$A$1:$AA$8695,5,0)</f>
        <v>2040</v>
      </c>
      <c r="F292" s="8">
        <f>VLOOKUP(C292,Spisok!$A$1:$AA$8695,2,0)</f>
        <v>0</v>
      </c>
      <c r="G292" s="8" t="str">
        <f>VLOOKUP(C292,Spisok!$A$1:$AA$8695,4,0)</f>
        <v>LAT</v>
      </c>
      <c r="H292" s="10">
        <v>0</v>
      </c>
      <c r="I292" s="10">
        <v>0</v>
      </c>
      <c r="J292" s="10">
        <v>52.637571157495259</v>
      </c>
      <c r="K292" s="10">
        <f>LARGE(M292:V292,1)+LARGE(M292:V292,2)+LARGE(M292:V292,3)+LARGE(M292:V292,4)+LARGE(M292:V292,5)+LARGE(M292:V292,6)</f>
        <v>0</v>
      </c>
      <c r="L292" s="5">
        <f>SUM(H292:K292)</f>
        <v>52.637571157495259</v>
      </c>
      <c r="M292" s="10">
        <f>VLOOKUP(C292,игроки1,7,0)</f>
        <v>0</v>
      </c>
      <c r="N292" s="10">
        <f>VLOOKUP(C292,игроки1,9,0)</f>
        <v>0</v>
      </c>
      <c r="O292" s="10">
        <f>VLOOKUP(C292,игроки1,11,0)</f>
        <v>0</v>
      </c>
      <c r="P292" s="10">
        <f>VLOOKUP(C292,Spisok!$A$1:$AL$809,13,0)</f>
        <v>0</v>
      </c>
      <c r="Q292" s="10">
        <f>VLOOKUP(C292,игроки1,15,0)</f>
        <v>0</v>
      </c>
      <c r="R292" s="10">
        <f>VLOOKUP(C292,игроки1,17,0)</f>
        <v>0</v>
      </c>
      <c r="S292" s="10">
        <f>VLOOKUP(C292,игроки1,19,0)</f>
        <v>0</v>
      </c>
      <c r="T292" s="10">
        <f>VLOOKUP(C292,игроки1,21,0)</f>
        <v>0</v>
      </c>
      <c r="U292" s="10">
        <f>VLOOKUP(C292,игроки1,23,0)</f>
        <v>0</v>
      </c>
      <c r="V292" s="21">
        <f>VLOOKUP(C292,игроки1,25,0)</f>
        <v>0</v>
      </c>
      <c r="W292" s="16">
        <f>COUNTIFS(M292:V292,"&gt;0")</f>
        <v>0</v>
      </c>
    </row>
    <row r="293" spans="1:23" ht="12.75" customHeight="1" x14ac:dyDescent="0.25">
      <c r="A293" s="13">
        <v>289</v>
      </c>
      <c r="B293" s="13"/>
      <c r="C293" s="68" t="s">
        <v>671</v>
      </c>
      <c r="D293" s="68" t="s">
        <v>685</v>
      </c>
      <c r="E293" s="96">
        <f>VLOOKUP(C293,Spisok!$A$1:$AA$8695,5,0)</f>
        <v>1420.1607532401449</v>
      </c>
      <c r="F293" s="69">
        <f>VLOOKUP(C293,Spisok!$A$1:$AA$8695,2,0)</f>
        <v>0</v>
      </c>
      <c r="G293" s="69" t="str">
        <f>VLOOKUP(C293,Spisok!$A$1:$AA$8695,4,0)</f>
        <v>LAT</v>
      </c>
      <c r="H293" s="70">
        <v>13.487368395263829</v>
      </c>
      <c r="I293" s="70">
        <v>38.989030596116706</v>
      </c>
      <c r="J293" s="70">
        <v>0</v>
      </c>
      <c r="K293" s="70">
        <f>LARGE(M293:V293,1)+LARGE(M293:V293,2)+LARGE(M293:V293,3)+LARGE(M293:V293,4)+LARGE(M293:V293,5)+LARGE(M293:V293,6)</f>
        <v>0</v>
      </c>
      <c r="L293" s="5">
        <f>SUM(H293:K293)</f>
        <v>52.476398991380535</v>
      </c>
      <c r="M293" s="70">
        <f>VLOOKUP(C293,игроки1,7,0)</f>
        <v>0</v>
      </c>
      <c r="N293" s="70">
        <f>VLOOKUP(C293,игроки1,9,0)</f>
        <v>0</v>
      </c>
      <c r="O293" s="10">
        <f>VLOOKUP(C293,игроки1,11,0)</f>
        <v>0</v>
      </c>
      <c r="P293" s="10">
        <f>VLOOKUP(C293,Spisok!$A$1:$AL$809,13,0)</f>
        <v>0</v>
      </c>
      <c r="Q293" s="10">
        <f>VLOOKUP(C293,игроки1,15,0)</f>
        <v>0</v>
      </c>
      <c r="R293" s="10">
        <f>VLOOKUP(C293,игроки1,17,0)</f>
        <v>0</v>
      </c>
      <c r="S293" s="10">
        <f>VLOOKUP(C293,игроки1,19,0)</f>
        <v>0</v>
      </c>
      <c r="T293" s="10">
        <f>VLOOKUP(C293,игроки1,21,0)</f>
        <v>0</v>
      </c>
      <c r="U293" s="10">
        <f>VLOOKUP(C293,игроки1,23,0)</f>
        <v>0</v>
      </c>
      <c r="V293" s="71">
        <f>VLOOKUP(C293,игроки1,25,0)</f>
        <v>0</v>
      </c>
      <c r="W293" s="72">
        <f>COUNTIFS(M293:V293,"&gt;0")</f>
        <v>0</v>
      </c>
    </row>
    <row r="294" spans="1:23" ht="12.75" customHeight="1" x14ac:dyDescent="0.25">
      <c r="A294" s="13">
        <v>290</v>
      </c>
      <c r="B294" s="13">
        <v>225</v>
      </c>
      <c r="C294" s="94" t="s">
        <v>947</v>
      </c>
      <c r="D294" s="94" t="s">
        <v>674</v>
      </c>
      <c r="E294" s="92">
        <f>VLOOKUP(C294,Spisok!$A$1:$AA$8695,5,0)</f>
        <v>1504.3423862771926</v>
      </c>
      <c r="F294" s="8">
        <f>VLOOKUP(C294,Spisok!$A$1:$AA$8695,2,0)</f>
        <v>0</v>
      </c>
      <c r="G294" s="8" t="str">
        <f>VLOOKUP(C294,Spisok!$A$1:$AA$8695,4,0)</f>
        <v>LAT</v>
      </c>
      <c r="H294" s="10">
        <v>30.000098173587119</v>
      </c>
      <c r="I294" s="10">
        <v>0</v>
      </c>
      <c r="J294" s="10">
        <v>0</v>
      </c>
      <c r="K294" s="10">
        <f>LARGE(M294:V294,1)+LARGE(M294:V294,2)+LARGE(M294:V294,3)+LARGE(M294:V294,4)+LARGE(M294:V294,5)+LARGE(M294:V294,6)</f>
        <v>22.436575151625856</v>
      </c>
      <c r="L294" s="5">
        <f>SUM(H294:K294)</f>
        <v>52.436673325212979</v>
      </c>
      <c r="M294" s="10">
        <f>VLOOKUP(C294,игроки1,7,0)</f>
        <v>0</v>
      </c>
      <c r="N294" s="10">
        <f>VLOOKUP(C294,игроки1,9,0)</f>
        <v>0</v>
      </c>
      <c r="O294" s="10">
        <f>VLOOKUP(C294,игроки1,11,0)</f>
        <v>0</v>
      </c>
      <c r="P294" s="10">
        <f>VLOOKUP(C294,Spisok!$A$1:$AL$809,13,0)</f>
        <v>0</v>
      </c>
      <c r="Q294" s="10">
        <f>VLOOKUP(C294,игроки1,15,0)</f>
        <v>0</v>
      </c>
      <c r="R294" s="10">
        <f>VLOOKUP(C294,игроки1,17,0)</f>
        <v>0</v>
      </c>
      <c r="S294" s="10">
        <f>VLOOKUP(C294,игроки1,19,0)</f>
        <v>0</v>
      </c>
      <c r="T294" s="10">
        <f>VLOOKUP(C294,игроки1,21,0)</f>
        <v>22.436575151625856</v>
      </c>
      <c r="U294" s="10">
        <f>VLOOKUP(C294,игроки1,23,0)</f>
        <v>0</v>
      </c>
      <c r="V294" s="21">
        <f>VLOOKUP(C294,игроки1,25,0)</f>
        <v>0</v>
      </c>
      <c r="W294" s="16">
        <f>COUNTIFS(M294:V294,"&gt;0")</f>
        <v>1</v>
      </c>
    </row>
    <row r="295" spans="1:23" ht="12.75" customHeight="1" x14ac:dyDescent="0.25">
      <c r="A295" s="13">
        <v>291</v>
      </c>
      <c r="B295" s="13">
        <v>198</v>
      </c>
      <c r="C295" s="94" t="s">
        <v>958</v>
      </c>
      <c r="D295" s="94" t="s">
        <v>877</v>
      </c>
      <c r="E295" s="92">
        <f>VLOOKUP(C295,Spisok!$A$1:$AA$8695,5,0)</f>
        <v>1457.0026762533721</v>
      </c>
      <c r="F295" s="8">
        <f>VLOOKUP(C295,Spisok!$A$1:$AA$8695,2,0)</f>
        <v>0</v>
      </c>
      <c r="G295" s="8" t="str">
        <f>VLOOKUP(C295,Spisok!$A$1:$AA$8695,4,0)</f>
        <v>LAT</v>
      </c>
      <c r="H295" s="10"/>
      <c r="I295" s="10">
        <v>19.270413311870964</v>
      </c>
      <c r="J295" s="10">
        <v>0</v>
      </c>
      <c r="K295" s="10">
        <f>LARGE(M295:V295,1)+LARGE(M295:V295,2)+LARGE(M295:V295,3)+LARGE(M295:V295,4)+LARGE(M295:V295,5)+LARGE(M295:V295,6)</f>
        <v>33.095772866396082</v>
      </c>
      <c r="L295" s="5">
        <f>SUM(H295:K295)</f>
        <v>52.366186178267043</v>
      </c>
      <c r="M295" s="10">
        <f>VLOOKUP(C295,игроки1,7,0)</f>
        <v>0</v>
      </c>
      <c r="N295" s="10">
        <f>VLOOKUP(C295,игроки1,9,0)</f>
        <v>6.8147858286774348</v>
      </c>
      <c r="O295" s="10">
        <f>VLOOKUP(C295,игроки1,11,0)</f>
        <v>15.203897226369138</v>
      </c>
      <c r="P295" s="10">
        <f>VLOOKUP(C295,Spisok!$A$1:$AL$809,13,0)</f>
        <v>0</v>
      </c>
      <c r="Q295" s="10">
        <f>VLOOKUP(C295,игроки1,15,0)</f>
        <v>0</v>
      </c>
      <c r="R295" s="10">
        <f>VLOOKUP(C295,игроки1,17,0)</f>
        <v>0</v>
      </c>
      <c r="S295" s="10">
        <f>VLOOKUP(C295,игроки1,19,0)</f>
        <v>0</v>
      </c>
      <c r="T295" s="10">
        <f>VLOOKUP(C295,игроки1,21,0)</f>
        <v>11.077089811349508</v>
      </c>
      <c r="U295" s="10">
        <f>VLOOKUP(C295,игроки1,23,0)</f>
        <v>0</v>
      </c>
      <c r="V295" s="21">
        <f>VLOOKUP(C295,игроки1,25,0)</f>
        <v>0</v>
      </c>
      <c r="W295" s="16">
        <f>COUNTIFS(M295:V295,"&gt;0")</f>
        <v>3</v>
      </c>
    </row>
    <row r="296" spans="1:23" ht="12.75" customHeight="1" x14ac:dyDescent="0.25">
      <c r="A296" s="13">
        <v>292</v>
      </c>
      <c r="B296" s="13"/>
      <c r="C296" s="94" t="s">
        <v>627</v>
      </c>
      <c r="D296" s="94" t="s">
        <v>632</v>
      </c>
      <c r="E296" s="77">
        <f>VLOOKUP(C296,Spisok!$A$1:$AA$8695,5,0)</f>
        <v>1482</v>
      </c>
      <c r="F296" s="8">
        <f>VLOOKUP(C296,Spisok!$A$1:$AA$8695,2,0)</f>
        <v>0</v>
      </c>
      <c r="G296" s="8" t="str">
        <f>VLOOKUP(C296,Spisok!$A$1:$AA$8695,4,0)</f>
        <v>USA</v>
      </c>
      <c r="H296" s="10">
        <v>51.610749638627254</v>
      </c>
      <c r="I296" s="10">
        <v>0</v>
      </c>
      <c r="J296" s="10">
        <v>0</v>
      </c>
      <c r="K296" s="10">
        <f>LARGE(M296:V296,1)+LARGE(M296:V296,2)+LARGE(M296:V296,3)+LARGE(M296:V296,4)+LARGE(M296:V296,5)+LARGE(M296:V296,6)</f>
        <v>0</v>
      </c>
      <c r="L296" s="5">
        <f>SUM(H296:K296)</f>
        <v>51.610749638627254</v>
      </c>
      <c r="M296" s="10">
        <f>VLOOKUP(C296,игроки1,7,0)</f>
        <v>0</v>
      </c>
      <c r="N296" s="10">
        <f>VLOOKUP(C296,игроки1,9,0)</f>
        <v>0</v>
      </c>
      <c r="O296" s="10">
        <f>VLOOKUP(C296,игроки1,11,0)</f>
        <v>0</v>
      </c>
      <c r="P296" s="10">
        <f>VLOOKUP(C296,Spisok!$A$1:$AL$809,13,0)</f>
        <v>0</v>
      </c>
      <c r="Q296" s="10">
        <f>VLOOKUP(C296,игроки1,15,0)</f>
        <v>0</v>
      </c>
      <c r="R296" s="10">
        <f>VLOOKUP(C296,игроки1,17,0)</f>
        <v>0</v>
      </c>
      <c r="S296" s="10">
        <f>VLOOKUP(C296,игроки1,19,0)</f>
        <v>0</v>
      </c>
      <c r="T296" s="10">
        <f>VLOOKUP(C296,игроки1,21,0)</f>
        <v>0</v>
      </c>
      <c r="U296" s="10">
        <f>VLOOKUP(C296,игроки1,23,0)</f>
        <v>0</v>
      </c>
      <c r="V296" s="21">
        <f>VLOOKUP(C296,игроки1,25,0)</f>
        <v>0</v>
      </c>
      <c r="W296" s="16">
        <f>COUNTIFS(M296:V296,"&gt;0")</f>
        <v>0</v>
      </c>
    </row>
    <row r="297" spans="1:23" ht="12.75" customHeight="1" x14ac:dyDescent="0.25">
      <c r="A297" s="13">
        <v>293</v>
      </c>
      <c r="B297" s="13">
        <v>220</v>
      </c>
      <c r="C297" s="94" t="s">
        <v>765</v>
      </c>
      <c r="D297" s="94" t="s">
        <v>768</v>
      </c>
      <c r="E297" s="92">
        <f>VLOOKUP(C297,Spisok!$A$1:$AA$8695,5,0)</f>
        <v>1378.5874831826075</v>
      </c>
      <c r="F297" s="8">
        <f>VLOOKUP(C297,Spisok!$A$1:$AA$8695,2,0)</f>
        <v>0</v>
      </c>
      <c r="G297" s="8" t="str">
        <f>VLOOKUP(C297,Spisok!$A$1:$AA$8695,4,0)</f>
        <v>LAT</v>
      </c>
      <c r="H297" s="10"/>
      <c r="I297" s="10">
        <v>21.415154096090962</v>
      </c>
      <c r="J297" s="10">
        <v>5.9963358381687559</v>
      </c>
      <c r="K297" s="10">
        <f>LARGE(M297:V297,1)+LARGE(M297:V297,2)+LARGE(M297:V297,3)+LARGE(M297:V297,4)+LARGE(M297:V297,5)+LARGE(M297:V297,6)</f>
        <v>24.132668289368901</v>
      </c>
      <c r="L297" s="5">
        <f>SUM(H297:K297)</f>
        <v>51.544158223628621</v>
      </c>
      <c r="M297" s="10">
        <f>VLOOKUP(C297,игроки1,7,0)</f>
        <v>5.9963358381687559</v>
      </c>
      <c r="N297" s="10">
        <f>VLOOKUP(C297,игроки1,9,0)</f>
        <v>5.2801458773312016</v>
      </c>
      <c r="O297" s="10">
        <f>VLOOKUP(C297,игроки1,11,0)</f>
        <v>11.238930562329449</v>
      </c>
      <c r="P297" s="10">
        <f>VLOOKUP(C297,Spisok!$A$1:$AL$809,13,0)</f>
        <v>0</v>
      </c>
      <c r="Q297" s="10">
        <f>VLOOKUP(C297,игроки1,15,0)</f>
        <v>0</v>
      </c>
      <c r="R297" s="10">
        <f>VLOOKUP(C297,игроки1,17,0)</f>
        <v>0</v>
      </c>
      <c r="S297" s="10">
        <f>VLOOKUP(C297,игроки1,19,0)</f>
        <v>0</v>
      </c>
      <c r="T297" s="10">
        <f>VLOOKUP(C297,игроки1,21,0)</f>
        <v>1.6172560115394945</v>
      </c>
      <c r="U297" s="10">
        <f>VLOOKUP(C297,игроки1,23,0)</f>
        <v>0</v>
      </c>
      <c r="V297" s="21">
        <f>VLOOKUP(C297,игроки1,25,0)</f>
        <v>0</v>
      </c>
      <c r="W297" s="16">
        <f>COUNTIFS(M297:V297,"&gt;0")</f>
        <v>4</v>
      </c>
    </row>
    <row r="298" spans="1:23" ht="12.75" customHeight="1" x14ac:dyDescent="0.25">
      <c r="A298" s="13">
        <v>294</v>
      </c>
      <c r="B298" s="13"/>
      <c r="C298" s="94" t="s">
        <v>1019</v>
      </c>
      <c r="D298" s="94"/>
      <c r="E298" s="92">
        <f>VLOOKUP(C298,Spisok!$A$1:$AA$8695,5,0)</f>
        <v>1646.5497940186244</v>
      </c>
      <c r="F298" s="8">
        <f>VLOOKUP(C298,Spisok!$A$1:$AA$8695,2,0)</f>
        <v>0</v>
      </c>
      <c r="G298" s="8" t="str">
        <f>VLOOKUP(C298,Spisok!$A$1:$AA$8695,4,0)</f>
        <v>LAT</v>
      </c>
      <c r="H298" s="10"/>
      <c r="I298" s="10"/>
      <c r="J298" s="10">
        <v>51.340038252074692</v>
      </c>
      <c r="K298" s="10">
        <f>LARGE(M298:V298,1)+LARGE(M298:V298,2)+LARGE(M298:V298,3)+LARGE(M298:V298,4)+LARGE(M298:V298,5)+LARGE(M298:V298,6)</f>
        <v>0</v>
      </c>
      <c r="L298" s="5">
        <f>SUM(H298:K298)</f>
        <v>51.340038252074692</v>
      </c>
      <c r="M298" s="10">
        <f>VLOOKUP(C298,игроки1,7,0)</f>
        <v>0</v>
      </c>
      <c r="N298" s="10">
        <f>VLOOKUP(C298,игроки1,9,0)</f>
        <v>0</v>
      </c>
      <c r="O298" s="10">
        <f>VLOOKUP(C298,игроки1,11,0)</f>
        <v>0</v>
      </c>
      <c r="P298" s="10">
        <f>VLOOKUP(C298,Spisok!$A$1:$AL$809,13,0)</f>
        <v>0</v>
      </c>
      <c r="Q298" s="10">
        <f>VLOOKUP(C298,игроки1,15,0)</f>
        <v>0</v>
      </c>
      <c r="R298" s="10">
        <f>VLOOKUP(C298,игроки1,17,0)</f>
        <v>0</v>
      </c>
      <c r="S298" s="10">
        <f>VLOOKUP(C298,игроки1,19,0)</f>
        <v>0</v>
      </c>
      <c r="T298" s="10">
        <f>VLOOKUP(C298,игроки1,21,0)</f>
        <v>0</v>
      </c>
      <c r="U298" s="10">
        <f>VLOOKUP(C298,игроки1,23,0)</f>
        <v>0</v>
      </c>
      <c r="V298" s="21">
        <f>VLOOKUP(C298,игроки1,25,0)</f>
        <v>0</v>
      </c>
      <c r="W298" s="16">
        <f>COUNTIFS(M298:V298,"&gt;0")</f>
        <v>0</v>
      </c>
    </row>
    <row r="299" spans="1:23" ht="12.75" customHeight="1" x14ac:dyDescent="0.25">
      <c r="A299" s="13">
        <v>295</v>
      </c>
      <c r="B299" s="13">
        <v>314</v>
      </c>
      <c r="C299" s="94" t="s">
        <v>585</v>
      </c>
      <c r="D299" s="94" t="s">
        <v>603</v>
      </c>
      <c r="E299" s="92">
        <f>VLOOKUP(C299,Spisok!$A$1:$AA$8695,5,0)</f>
        <v>1548</v>
      </c>
      <c r="F299" s="8">
        <f>VLOOKUP(C299,Spisok!$A$1:$AA$8695,2,0)</f>
        <v>0</v>
      </c>
      <c r="G299" s="8" t="str">
        <f>VLOOKUP(C299,Spisok!$A$1:$AA$8695,4,0)</f>
        <v>LAT</v>
      </c>
      <c r="H299" s="10">
        <v>19.109270767287786</v>
      </c>
      <c r="I299" s="10">
        <v>8.7794667378700026</v>
      </c>
      <c r="J299" s="10">
        <v>22.258148608901507</v>
      </c>
      <c r="K299" s="10">
        <f>LARGE(M299:V299,1)+LARGE(M299:V299,2)+LARGE(M299:V299,3)+LARGE(M299:V299,4)+LARGE(M299:V299,5)+LARGE(M299:V299,6)</f>
        <v>1.1887085720605692</v>
      </c>
      <c r="L299" s="5">
        <f>SUM(H299:K299)</f>
        <v>51.335594686119869</v>
      </c>
      <c r="M299" s="10">
        <f>VLOOKUP(C299,игроки1,7,0)</f>
        <v>1.1887085720605692</v>
      </c>
      <c r="N299" s="10">
        <f>VLOOKUP(C299,игроки1,9,0)</f>
        <v>0</v>
      </c>
      <c r="O299" s="10">
        <f>VLOOKUP(C299,игроки1,11,0)</f>
        <v>0</v>
      </c>
      <c r="P299" s="10">
        <f>VLOOKUP(C299,Spisok!$A$1:$AL$809,13,0)</f>
        <v>0</v>
      </c>
      <c r="Q299" s="10">
        <f>VLOOKUP(C299,игроки1,15,0)</f>
        <v>0</v>
      </c>
      <c r="R299" s="10">
        <f>VLOOKUP(C299,игроки1,17,0)</f>
        <v>0</v>
      </c>
      <c r="S299" s="10">
        <f>VLOOKUP(C299,игроки1,19,0)</f>
        <v>0</v>
      </c>
      <c r="T299" s="10">
        <f>VLOOKUP(C299,игроки1,21,0)</f>
        <v>0</v>
      </c>
      <c r="U299" s="10">
        <f>VLOOKUP(C299,игроки1,23,0)</f>
        <v>0</v>
      </c>
      <c r="V299" s="21">
        <f>VLOOKUP(C299,игроки1,25,0)</f>
        <v>0</v>
      </c>
      <c r="W299" s="16">
        <f>COUNTIFS(M299:V299,"&gt;0")</f>
        <v>1</v>
      </c>
    </row>
    <row r="300" spans="1:23" ht="12.75" customHeight="1" x14ac:dyDescent="0.25">
      <c r="A300" s="13">
        <v>296</v>
      </c>
      <c r="B300" s="13">
        <v>151</v>
      </c>
      <c r="C300" s="94" t="s">
        <v>1123</v>
      </c>
      <c r="D300" s="94"/>
      <c r="E300" s="92">
        <f>VLOOKUP(C300,Spisok!$A$1:$AA$8695,5,0)</f>
        <v>1641.7666115361646</v>
      </c>
      <c r="F300" s="8">
        <f>VLOOKUP(C300,Spisok!$A$1:$AA$8695,2,0)</f>
        <v>0</v>
      </c>
      <c r="G300" s="8" t="str">
        <f>VLOOKUP(C300,Spisok!$A$1:$AA$8695,4,0)</f>
        <v>GBR</v>
      </c>
      <c r="H300" s="10"/>
      <c r="I300" s="10"/>
      <c r="J300" s="10"/>
      <c r="K300" s="10">
        <f>LARGE(M300:V300,1)+LARGE(M300:V300,2)+LARGE(M300:V300,3)+LARGE(M300:V300,4)+LARGE(M300:V300,5)+LARGE(M300:V300,6)</f>
        <v>51.320856698871708</v>
      </c>
      <c r="L300" s="5">
        <f>SUM(H300:K300)</f>
        <v>51.320856698871708</v>
      </c>
      <c r="M300" s="10">
        <f>VLOOKUP(C300,игроки1,7,0)</f>
        <v>0</v>
      </c>
      <c r="N300" s="10">
        <f>VLOOKUP(C300,игроки1,9,0)</f>
        <v>0</v>
      </c>
      <c r="O300" s="10">
        <f>VLOOKUP(C300,игроки1,11,0)</f>
        <v>0</v>
      </c>
      <c r="P300" s="10">
        <f>VLOOKUP(C300,Spisok!$A$1:$AL$809,13,0)</f>
        <v>0</v>
      </c>
      <c r="Q300" s="10">
        <f>VLOOKUP(C300,игроки1,15,0)</f>
        <v>0</v>
      </c>
      <c r="R300" s="10">
        <f>VLOOKUP(C300,игроки1,17,0)</f>
        <v>51.320856698871708</v>
      </c>
      <c r="S300" s="10">
        <f>VLOOKUP(C300,игроки1,19,0)</f>
        <v>0</v>
      </c>
      <c r="T300" s="10">
        <f>VLOOKUP(C300,игроки1,21,0)</f>
        <v>0</v>
      </c>
      <c r="U300" s="10">
        <f>VLOOKUP(C300,игроки1,23,0)</f>
        <v>0</v>
      </c>
      <c r="V300" s="21">
        <f>VLOOKUP(C300,игроки1,25,0)</f>
        <v>0</v>
      </c>
      <c r="W300" s="16">
        <f>COUNTIFS(M300:V300,"&gt;0")</f>
        <v>1</v>
      </c>
    </row>
    <row r="301" spans="1:23" ht="12.75" customHeight="1" x14ac:dyDescent="0.25">
      <c r="A301" s="13">
        <v>297</v>
      </c>
      <c r="B301" s="13">
        <v>195</v>
      </c>
      <c r="C301" s="94" t="s">
        <v>680</v>
      </c>
      <c r="D301" s="94" t="s">
        <v>682</v>
      </c>
      <c r="E301" s="92">
        <f>VLOOKUP(C301,Spisok!$A$1:$AA$8695,5,0)</f>
        <v>1391</v>
      </c>
      <c r="F301" s="8">
        <f>VLOOKUP(C301,Spisok!$A$1:$AA$8695,2,0)</f>
        <v>0</v>
      </c>
      <c r="G301" s="8" t="str">
        <f>VLOOKUP(C301,Spisok!$A$1:$AA$8695,4,0)</f>
        <v>EST</v>
      </c>
      <c r="H301" s="10">
        <v>8.336477569580202</v>
      </c>
      <c r="I301" s="10">
        <v>3.4290180323273853</v>
      </c>
      <c r="J301" s="10">
        <v>4.6997239828263462</v>
      </c>
      <c r="K301" s="10">
        <f>LARGE(M301:V301,1)+LARGE(M301:V301,2)+LARGE(M301:V301,3)+LARGE(M301:V301,4)+LARGE(M301:V301,5)+LARGE(M301:V301,6)</f>
        <v>34.597244877262256</v>
      </c>
      <c r="L301" s="5">
        <f>SUM(H301:K301)</f>
        <v>51.062464461996186</v>
      </c>
      <c r="M301" s="10">
        <f>VLOOKUP(C301,игроки1,7,0)</f>
        <v>0</v>
      </c>
      <c r="N301" s="10">
        <f>VLOOKUP(C301,игроки1,9,0)</f>
        <v>12.228156068909401</v>
      </c>
      <c r="O301" s="10">
        <f>VLOOKUP(C301,игроки1,11,0)</f>
        <v>0</v>
      </c>
      <c r="P301" s="10">
        <f>VLOOKUP(C301,Spisok!$A$1:$AL$809,13,0)</f>
        <v>0</v>
      </c>
      <c r="Q301" s="10">
        <f>VLOOKUP(C301,игроки1,15,0)</f>
        <v>0</v>
      </c>
      <c r="R301" s="10">
        <f>VLOOKUP(C301,игроки1,17,0)</f>
        <v>0</v>
      </c>
      <c r="S301" s="10">
        <f>VLOOKUP(C301,игроки1,19,0)</f>
        <v>15.307760927743086</v>
      </c>
      <c r="T301" s="10">
        <f>VLOOKUP(C301,игроки1,21,0)</f>
        <v>0</v>
      </c>
      <c r="U301" s="10">
        <f>VLOOKUP(C301,игроки1,23,0)</f>
        <v>7.0613278806097695</v>
      </c>
      <c r="V301" s="21">
        <f>VLOOKUP(C301,игроки1,25,0)</f>
        <v>0</v>
      </c>
      <c r="W301" s="16">
        <f>COUNTIFS(M301:V301,"&gt;0")</f>
        <v>3</v>
      </c>
    </row>
    <row r="302" spans="1:23" ht="12.75" customHeight="1" x14ac:dyDescent="0.25">
      <c r="A302" s="13">
        <v>298</v>
      </c>
      <c r="B302" s="13"/>
      <c r="C302" s="94" t="s">
        <v>50</v>
      </c>
      <c r="D302" s="94" t="s">
        <v>327</v>
      </c>
      <c r="E302" s="77">
        <f>VLOOKUP(C302,Spisok!$A$1:$AA$8695,5,0)</f>
        <v>1638.0407011073414</v>
      </c>
      <c r="F302" s="8">
        <f>VLOOKUP(C302,Spisok!$A$1:$AA$8695,2,0)</f>
        <v>0</v>
      </c>
      <c r="G302" s="8" t="str">
        <f>VLOOKUP(C302,Spisok!$A$1:$AA$8695,4,0)</f>
        <v>LAT</v>
      </c>
      <c r="H302" s="10">
        <v>16.748524489809526</v>
      </c>
      <c r="I302" s="10">
        <v>34.126386376722245</v>
      </c>
      <c r="J302" s="10">
        <v>0</v>
      </c>
      <c r="K302" s="10">
        <f>LARGE(M302:V302,1)+LARGE(M302:V302,2)+LARGE(M302:V302,3)+LARGE(M302:V302,4)+LARGE(M302:V302,5)+LARGE(M302:V302,6)</f>
        <v>0</v>
      </c>
      <c r="L302" s="5">
        <f>SUM(H302:K302)</f>
        <v>50.874910866531771</v>
      </c>
      <c r="M302" s="10">
        <f>VLOOKUP(C302,игроки1,7,0)</f>
        <v>0</v>
      </c>
      <c r="N302" s="10">
        <f>VLOOKUP(C302,игроки1,9,0)</f>
        <v>0</v>
      </c>
      <c r="O302" s="10">
        <f>VLOOKUP(C302,игроки1,11,0)</f>
        <v>0</v>
      </c>
      <c r="P302" s="10">
        <f>VLOOKUP(C302,Spisok!$A$1:$AL$809,13,0)</f>
        <v>0</v>
      </c>
      <c r="Q302" s="10">
        <f>VLOOKUP(C302,игроки1,15,0)</f>
        <v>0</v>
      </c>
      <c r="R302" s="10">
        <f>VLOOKUP(C302,игроки1,17,0)</f>
        <v>0</v>
      </c>
      <c r="S302" s="10">
        <f>VLOOKUP(C302,игроки1,19,0)</f>
        <v>0</v>
      </c>
      <c r="T302" s="10">
        <f>VLOOKUP(C302,игроки1,21,0)</f>
        <v>0</v>
      </c>
      <c r="U302" s="10">
        <f>VLOOKUP(C302,игроки1,23,0)</f>
        <v>0</v>
      </c>
      <c r="V302" s="21">
        <f>VLOOKUP(C302,игроки1,25,0)</f>
        <v>0</v>
      </c>
      <c r="W302" s="16">
        <f>COUNTIFS(M302:V302,"&gt;0")</f>
        <v>0</v>
      </c>
    </row>
    <row r="303" spans="1:23" ht="12.75" customHeight="1" x14ac:dyDescent="0.25">
      <c r="A303" s="13">
        <v>299</v>
      </c>
      <c r="B303" s="13"/>
      <c r="C303" s="94" t="s">
        <v>121</v>
      </c>
      <c r="D303" s="94" t="s">
        <v>312</v>
      </c>
      <c r="E303" s="77">
        <f>VLOOKUP(C303,Spisok!$A$1:$AA$8695,5,0)</f>
        <v>2058.2502707450453</v>
      </c>
      <c r="F303" s="8">
        <f>VLOOKUP(C303,Spisok!$A$1:$AA$8695,2,0)</f>
        <v>0</v>
      </c>
      <c r="G303" s="8" t="str">
        <f>VLOOKUP(C303,Spisok!$A$1:$AA$8695,4,0)</f>
        <v>EST</v>
      </c>
      <c r="H303" s="10">
        <v>0</v>
      </c>
      <c r="I303" s="10">
        <v>50.205647896879242</v>
      </c>
      <c r="J303" s="10">
        <v>0</v>
      </c>
      <c r="K303" s="10">
        <f>LARGE(M303:V303,1)+LARGE(M303:V303,2)+LARGE(M303:V303,3)+LARGE(M303:V303,4)+LARGE(M303:V303,5)+LARGE(M303:V303,6)</f>
        <v>0</v>
      </c>
      <c r="L303" s="5">
        <f>SUM(H303:K303)</f>
        <v>50.205647896879242</v>
      </c>
      <c r="M303" s="10">
        <f>VLOOKUP(C303,игроки1,7,0)</f>
        <v>0</v>
      </c>
      <c r="N303" s="10">
        <f>VLOOKUP(C303,игроки1,9,0)</f>
        <v>0</v>
      </c>
      <c r="O303" s="10">
        <f>VLOOKUP(C303,игроки1,11,0)</f>
        <v>0</v>
      </c>
      <c r="P303" s="10">
        <f>VLOOKUP(C303,Spisok!$A$1:$AL$809,13,0)</f>
        <v>0</v>
      </c>
      <c r="Q303" s="10">
        <f>VLOOKUP(C303,игроки1,15,0)</f>
        <v>0</v>
      </c>
      <c r="R303" s="10">
        <f>VLOOKUP(C303,игроки1,17,0)</f>
        <v>0</v>
      </c>
      <c r="S303" s="10">
        <f>VLOOKUP(C303,игроки1,19,0)</f>
        <v>0</v>
      </c>
      <c r="T303" s="10">
        <f>VLOOKUP(C303,игроки1,21,0)</f>
        <v>0</v>
      </c>
      <c r="U303" s="10">
        <f>VLOOKUP(C303,игроки1,23,0)</f>
        <v>0</v>
      </c>
      <c r="V303" s="21">
        <f>VLOOKUP(C303,игроки1,25,0)</f>
        <v>0</v>
      </c>
      <c r="W303" s="16">
        <f>COUNTIFS(M303:V303,"&gt;0")</f>
        <v>0</v>
      </c>
    </row>
    <row r="304" spans="1:23" ht="12.75" customHeight="1" x14ac:dyDescent="0.25">
      <c r="A304" s="13">
        <v>300</v>
      </c>
      <c r="B304" s="13"/>
      <c r="C304" s="94" t="s">
        <v>676</v>
      </c>
      <c r="D304" s="94" t="s">
        <v>923</v>
      </c>
      <c r="E304" s="77">
        <f>VLOOKUP(C304,Spisok!$A$1:$AA$8695,5,0)</f>
        <v>1559.7182440819172</v>
      </c>
      <c r="F304" s="8">
        <f>VLOOKUP(C304,Spisok!$A$1:$AA$8695,2,0)</f>
        <v>0</v>
      </c>
      <c r="G304" s="8" t="str">
        <f>VLOOKUP(C304,Spisok!$A$1:$AA$8695,4,0)</f>
        <v>LAT</v>
      </c>
      <c r="H304" s="10">
        <v>49.836005844482408</v>
      </c>
      <c r="I304" s="10">
        <v>0</v>
      </c>
      <c r="J304" s="10">
        <v>0</v>
      </c>
      <c r="K304" s="10">
        <f>LARGE(M304:V304,1)+LARGE(M304:V304,2)+LARGE(M304:V304,3)+LARGE(M304:V304,4)+LARGE(M304:V304,5)+LARGE(M304:V304,6)</f>
        <v>0</v>
      </c>
      <c r="L304" s="5">
        <f>SUM(H304:K304)</f>
        <v>49.836005844482408</v>
      </c>
      <c r="M304" s="10">
        <f>VLOOKUP(C304,игроки1,7,0)</f>
        <v>0</v>
      </c>
      <c r="N304" s="10">
        <f>VLOOKUP(C304,игроки1,9,0)</f>
        <v>0</v>
      </c>
      <c r="O304" s="10">
        <f>VLOOKUP(C304,игроки1,11,0)</f>
        <v>0</v>
      </c>
      <c r="P304" s="10">
        <f>VLOOKUP(C304,Spisok!$A$1:$AL$809,13,0)</f>
        <v>0</v>
      </c>
      <c r="Q304" s="10">
        <f>VLOOKUP(C304,игроки1,15,0)</f>
        <v>0</v>
      </c>
      <c r="R304" s="10">
        <f>VLOOKUP(C304,игроки1,17,0)</f>
        <v>0</v>
      </c>
      <c r="S304" s="10">
        <f>VLOOKUP(C304,игроки1,19,0)</f>
        <v>0</v>
      </c>
      <c r="T304" s="10">
        <f>VLOOKUP(C304,игроки1,21,0)</f>
        <v>0</v>
      </c>
      <c r="U304" s="10">
        <f>VLOOKUP(C304,игроки1,23,0)</f>
        <v>0</v>
      </c>
      <c r="V304" s="21">
        <f>VLOOKUP(C304,игроки1,25,0)</f>
        <v>0</v>
      </c>
      <c r="W304" s="16">
        <f>COUNTIFS(M304:V304,"&gt;0")</f>
        <v>0</v>
      </c>
    </row>
    <row r="305" spans="1:23" ht="12.75" customHeight="1" x14ac:dyDescent="0.25">
      <c r="A305" s="13">
        <v>301</v>
      </c>
      <c r="B305" s="13">
        <v>244</v>
      </c>
      <c r="C305" s="94" t="s">
        <v>959</v>
      </c>
      <c r="D305" s="94" t="s">
        <v>344</v>
      </c>
      <c r="E305" s="92">
        <f>VLOOKUP(C305,Spisok!$A$1:$AA$8695,5,0)</f>
        <v>1691.9274237559941</v>
      </c>
      <c r="F305" s="8">
        <f>VLOOKUP(C305,Spisok!$A$1:$AA$8695,2,0)</f>
        <v>0</v>
      </c>
      <c r="G305" s="8" t="str">
        <f>VLOOKUP(C305,Spisok!$A$1:$AA$8695,4,0)</f>
        <v>LAT</v>
      </c>
      <c r="H305" s="10">
        <v>0</v>
      </c>
      <c r="I305" s="10">
        <v>32.615857676257413</v>
      </c>
      <c r="J305" s="10">
        <v>0</v>
      </c>
      <c r="K305" s="10">
        <f>LARGE(M305:V305,1)+LARGE(M305:V305,2)+LARGE(M305:V305,3)+LARGE(M305:V305,4)+LARGE(M305:V305,5)+LARGE(M305:V305,6)</f>
        <v>17.104690847749392</v>
      </c>
      <c r="L305" s="5">
        <f>SUM(H305:K305)</f>
        <v>49.720548524006801</v>
      </c>
      <c r="M305" s="10">
        <f>VLOOKUP(C305,игроки1,7,0)</f>
        <v>0</v>
      </c>
      <c r="N305" s="10">
        <f>VLOOKUP(C305,игроки1,9,0)</f>
        <v>0</v>
      </c>
      <c r="O305" s="10">
        <f>VLOOKUP(C305,игроки1,11,0)</f>
        <v>0</v>
      </c>
      <c r="P305" s="10">
        <f>VLOOKUP(C305,Spisok!$A$1:$AL$809,13,0)</f>
        <v>0</v>
      </c>
      <c r="Q305" s="10">
        <f>VLOOKUP(C305,игроки1,15,0)</f>
        <v>0</v>
      </c>
      <c r="R305" s="10">
        <f>VLOOKUP(C305,игроки1,17,0)</f>
        <v>0</v>
      </c>
      <c r="S305" s="10">
        <f>VLOOKUP(C305,игроки1,19,0)</f>
        <v>0</v>
      </c>
      <c r="T305" s="10">
        <f>VLOOKUP(C305,игроки1,21,0)</f>
        <v>17.104690847749392</v>
      </c>
      <c r="U305" s="10">
        <f>VLOOKUP(C305,игроки1,23,0)</f>
        <v>0</v>
      </c>
      <c r="V305" s="21">
        <f>VLOOKUP(C305,игроки1,25,0)</f>
        <v>0</v>
      </c>
      <c r="W305" s="16">
        <f>COUNTIFS(M305:V305,"&gt;0")</f>
        <v>1</v>
      </c>
    </row>
    <row r="306" spans="1:23" ht="12.75" customHeight="1" x14ac:dyDescent="0.25">
      <c r="A306" s="13">
        <v>302</v>
      </c>
      <c r="B306" s="13"/>
      <c r="C306" s="94" t="s">
        <v>939</v>
      </c>
      <c r="D306" s="94" t="s">
        <v>912</v>
      </c>
      <c r="E306" s="77">
        <f>VLOOKUP(C306,Spisok!$A$1:$AA$8695,5,0)</f>
        <v>2240.1721488978856</v>
      </c>
      <c r="F306" s="8" t="str">
        <f>VLOOKUP(C306,Spisok!$A$1:$AA$8695,2,0)</f>
        <v>IM</v>
      </c>
      <c r="G306" s="8" t="str">
        <f>VLOOKUP(C306,Spisok!$A$1:$AA$8695,4,0)</f>
        <v>LAT</v>
      </c>
      <c r="H306" s="10">
        <v>0</v>
      </c>
      <c r="I306" s="10">
        <v>48.854673913330672</v>
      </c>
      <c r="J306" s="10">
        <v>0</v>
      </c>
      <c r="K306" s="10">
        <f>LARGE(M306:V306,1)+LARGE(M306:V306,2)+LARGE(M306:V306,3)+LARGE(M306:V306,4)+LARGE(M306:V306,5)+LARGE(M306:V306,6)</f>
        <v>0</v>
      </c>
      <c r="L306" s="5">
        <f>SUM(H306:K306)</f>
        <v>48.854673913330672</v>
      </c>
      <c r="M306" s="10">
        <f>VLOOKUP(C306,игроки1,7,0)</f>
        <v>0</v>
      </c>
      <c r="N306" s="10">
        <f>VLOOKUP(C306,игроки1,9,0)</f>
        <v>0</v>
      </c>
      <c r="O306" s="10">
        <f>VLOOKUP(C306,игроки1,11,0)</f>
        <v>0</v>
      </c>
      <c r="P306" s="10">
        <f>VLOOKUP(C306,Spisok!$A$1:$AL$809,13,0)</f>
        <v>0</v>
      </c>
      <c r="Q306" s="10">
        <f>VLOOKUP(C306,игроки1,15,0)</f>
        <v>0</v>
      </c>
      <c r="R306" s="10">
        <f>VLOOKUP(C306,игроки1,17,0)</f>
        <v>0</v>
      </c>
      <c r="S306" s="10">
        <f>VLOOKUP(C306,игроки1,19,0)</f>
        <v>0</v>
      </c>
      <c r="T306" s="10">
        <f>VLOOKUP(C306,игроки1,21,0)</f>
        <v>0</v>
      </c>
      <c r="U306" s="10">
        <f>VLOOKUP(C306,игроки1,23,0)</f>
        <v>0</v>
      </c>
      <c r="V306" s="21">
        <f>VLOOKUP(C306,игроки1,25,0)</f>
        <v>0</v>
      </c>
      <c r="W306" s="16">
        <f>COUNTIFS(M306:V306,"&gt;0")</f>
        <v>0</v>
      </c>
    </row>
    <row r="307" spans="1:23" ht="12.75" customHeight="1" x14ac:dyDescent="0.25">
      <c r="A307" s="13">
        <v>303</v>
      </c>
      <c r="B307" s="13"/>
      <c r="C307" s="94" t="s">
        <v>153</v>
      </c>
      <c r="D307" s="94" t="s">
        <v>282</v>
      </c>
      <c r="E307" s="77">
        <f>VLOOKUP(C307,Spisok!$A$1:$AA$8695,5,0)</f>
        <v>1668</v>
      </c>
      <c r="F307" s="8">
        <f>VLOOKUP(C307,Spisok!$A$1:$AA$8695,2,0)</f>
        <v>0</v>
      </c>
      <c r="G307" s="8" t="str">
        <f>VLOOKUP(C307,Spisok!$A$1:$AA$8695,4,0)</f>
        <v>RUS</v>
      </c>
      <c r="H307" s="10">
        <v>29.838459294553008</v>
      </c>
      <c r="I307" s="10">
        <v>18.97347351599327</v>
      </c>
      <c r="J307" s="10">
        <v>0</v>
      </c>
      <c r="K307" s="10">
        <f>LARGE(M307:V307,1)+LARGE(M307:V307,2)+LARGE(M307:V307,3)+LARGE(M307:V307,4)+LARGE(M307:V307,5)+LARGE(M307:V307,6)</f>
        <v>0</v>
      </c>
      <c r="L307" s="5">
        <f>SUM(H307:K307)</f>
        <v>48.811932810546281</v>
      </c>
      <c r="M307" s="10">
        <f>VLOOKUP(C307,игроки1,7,0)</f>
        <v>0</v>
      </c>
      <c r="N307" s="10">
        <f>VLOOKUP(C307,игроки1,9,0)</f>
        <v>0</v>
      </c>
      <c r="O307" s="10">
        <f>VLOOKUP(C307,игроки1,11,0)</f>
        <v>0</v>
      </c>
      <c r="P307" s="10">
        <f>VLOOKUP(C307,Spisok!$A$1:$AL$809,13,0)</f>
        <v>0</v>
      </c>
      <c r="Q307" s="10">
        <f>VLOOKUP(C307,игроки1,15,0)</f>
        <v>0</v>
      </c>
      <c r="R307" s="10">
        <f>VLOOKUP(C307,игроки1,17,0)</f>
        <v>0</v>
      </c>
      <c r="S307" s="10">
        <f>VLOOKUP(C307,игроки1,19,0)</f>
        <v>0</v>
      </c>
      <c r="T307" s="10">
        <f>VLOOKUP(C307,игроки1,21,0)</f>
        <v>0</v>
      </c>
      <c r="U307" s="10">
        <f>VLOOKUP(C307,игроки1,23,0)</f>
        <v>0</v>
      </c>
      <c r="V307" s="21">
        <f>VLOOKUP(C307,игроки1,25,0)</f>
        <v>0</v>
      </c>
      <c r="W307" s="16">
        <f>COUNTIFS(M307:V307,"&gt;0")</f>
        <v>0</v>
      </c>
    </row>
    <row r="308" spans="1:23" ht="12.75" customHeight="1" x14ac:dyDescent="0.25">
      <c r="A308" s="13">
        <v>304</v>
      </c>
      <c r="B308" s="13"/>
      <c r="C308" s="94" t="s">
        <v>628</v>
      </c>
      <c r="D308" s="94" t="s">
        <v>633</v>
      </c>
      <c r="E308" s="77">
        <f>VLOOKUP(C308,Spisok!$A$1:$AA$8695,5,0)</f>
        <v>1607.1224253103887</v>
      </c>
      <c r="F308" s="8">
        <f>VLOOKUP(C308,Spisok!$A$1:$AA$8695,2,0)</f>
        <v>0</v>
      </c>
      <c r="G308" s="8" t="str">
        <f>VLOOKUP(C308,Spisok!$A$1:$AA$8695,4,0)</f>
        <v>USA</v>
      </c>
      <c r="H308" s="10">
        <v>47.685860058309039</v>
      </c>
      <c r="I308" s="10">
        <v>0</v>
      </c>
      <c r="J308" s="10">
        <v>0</v>
      </c>
      <c r="K308" s="10">
        <f>LARGE(M308:V308,1)+LARGE(M308:V308,2)+LARGE(M308:V308,3)+LARGE(M308:V308,4)+LARGE(M308:V308,5)+LARGE(M308:V308,6)</f>
        <v>0</v>
      </c>
      <c r="L308" s="5">
        <f>SUM(H308:K308)</f>
        <v>47.685860058309039</v>
      </c>
      <c r="M308" s="10">
        <f>VLOOKUP(C308,игроки1,7,0)</f>
        <v>0</v>
      </c>
      <c r="N308" s="10">
        <f>VLOOKUP(C308,игроки1,9,0)</f>
        <v>0</v>
      </c>
      <c r="O308" s="10">
        <f>VLOOKUP(C308,игроки1,11,0)</f>
        <v>0</v>
      </c>
      <c r="P308" s="10">
        <f>VLOOKUP(C308,Spisok!$A$1:$AL$809,13,0)</f>
        <v>0</v>
      </c>
      <c r="Q308" s="10">
        <f>VLOOKUP(C308,игроки1,15,0)</f>
        <v>0</v>
      </c>
      <c r="R308" s="10">
        <f>VLOOKUP(C308,игроки1,17,0)</f>
        <v>0</v>
      </c>
      <c r="S308" s="10">
        <f>VLOOKUP(C308,игроки1,19,0)</f>
        <v>0</v>
      </c>
      <c r="T308" s="10">
        <f>VLOOKUP(C308,игроки1,21,0)</f>
        <v>0</v>
      </c>
      <c r="U308" s="10">
        <f>VLOOKUP(C308,игроки1,23,0)</f>
        <v>0</v>
      </c>
      <c r="V308" s="21">
        <f>VLOOKUP(C308,игроки1,25,0)</f>
        <v>0</v>
      </c>
      <c r="W308" s="16">
        <f>COUNTIFS(M308:V308,"&gt;0")</f>
        <v>0</v>
      </c>
    </row>
    <row r="309" spans="1:23" ht="12.75" customHeight="1" x14ac:dyDescent="0.25">
      <c r="A309" s="13">
        <v>305</v>
      </c>
      <c r="B309" s="13"/>
      <c r="C309" s="94" t="s">
        <v>38</v>
      </c>
      <c r="D309" s="94"/>
      <c r="E309" s="92">
        <f>VLOOKUP(C309,Spisok!$A$1:$AA$8695,5,0)</f>
        <v>1727.1896999501314</v>
      </c>
      <c r="F309" s="8">
        <f>VLOOKUP(C309,Spisok!$A$1:$AA$8695,2,0)</f>
        <v>0</v>
      </c>
      <c r="G309" s="8" t="str">
        <f>VLOOKUP(C309,Spisok!$A$1:$AA$8695,4,0)</f>
        <v>EST</v>
      </c>
      <c r="H309" s="10"/>
      <c r="I309" s="10"/>
      <c r="J309" s="10">
        <v>47.276755861965512</v>
      </c>
      <c r="K309" s="10">
        <f>LARGE(M309:V309,1)+LARGE(M309:V309,2)+LARGE(M309:V309,3)+LARGE(M309:V309,4)+LARGE(M309:V309,5)+LARGE(M309:V309,6)</f>
        <v>0</v>
      </c>
      <c r="L309" s="5">
        <f>SUM(H309:K309)</f>
        <v>47.276755861965512</v>
      </c>
      <c r="M309" s="10">
        <f>VLOOKUP(C309,игроки1,7,0)</f>
        <v>0</v>
      </c>
      <c r="N309" s="10">
        <f>VLOOKUP(C309,игроки1,9,0)</f>
        <v>0</v>
      </c>
      <c r="O309" s="10">
        <f>VLOOKUP(C309,игроки1,11,0)</f>
        <v>0</v>
      </c>
      <c r="P309" s="10">
        <f>VLOOKUP(C309,Spisok!$A$1:$AL$809,13,0)</f>
        <v>0</v>
      </c>
      <c r="Q309" s="10">
        <f>VLOOKUP(C309,игроки1,15,0)</f>
        <v>0</v>
      </c>
      <c r="R309" s="10">
        <f>VLOOKUP(C309,игроки1,17,0)</f>
        <v>0</v>
      </c>
      <c r="S309" s="10">
        <f>VLOOKUP(C309,игроки1,19,0)</f>
        <v>0</v>
      </c>
      <c r="T309" s="10">
        <f>VLOOKUP(C309,игроки1,21,0)</f>
        <v>0</v>
      </c>
      <c r="U309" s="10">
        <f>VLOOKUP(C309,игроки1,23,0)</f>
        <v>0</v>
      </c>
      <c r="V309" s="21">
        <f>VLOOKUP(C309,игроки1,25,0)</f>
        <v>0</v>
      </c>
      <c r="W309" s="16">
        <f>COUNTIFS(M309:V309,"&gt;0")</f>
        <v>0</v>
      </c>
    </row>
    <row r="310" spans="1:23" ht="12.75" customHeight="1" x14ac:dyDescent="0.25">
      <c r="A310" s="13">
        <v>306</v>
      </c>
      <c r="B310" s="13">
        <v>185</v>
      </c>
      <c r="C310" s="94" t="s">
        <v>1026</v>
      </c>
      <c r="D310" s="94"/>
      <c r="E310" s="92">
        <f>VLOOKUP(C310,Spisok!$A$1:$AA$8695,5,0)</f>
        <v>1541.1140662261712</v>
      </c>
      <c r="F310" s="8">
        <f>VLOOKUP(C310,Spisok!$A$1:$AA$8695,2,0)</f>
        <v>0</v>
      </c>
      <c r="G310" s="8" t="str">
        <f>VLOOKUP(C310,Spisok!$A$1:$AA$8695,4,0)</f>
        <v>LAT</v>
      </c>
      <c r="H310" s="10"/>
      <c r="I310" s="10"/>
      <c r="J310" s="10">
        <v>9.2255800168180748</v>
      </c>
      <c r="K310" s="10">
        <f>LARGE(M310:V310,1)+LARGE(M310:V310,2)+LARGE(M310:V310,3)+LARGE(M310:V310,4)+LARGE(M310:V310,5)+LARGE(M310:V310,6)</f>
        <v>37.68441580623788</v>
      </c>
      <c r="L310" s="5">
        <f>SUM(H310:K310)</f>
        <v>46.909995823055951</v>
      </c>
      <c r="M310" s="10">
        <f>VLOOKUP(C310,игроки1,7,0)</f>
        <v>0</v>
      </c>
      <c r="N310" s="10">
        <f>VLOOKUP(C310,игроки1,9,0)</f>
        <v>0</v>
      </c>
      <c r="O310" s="10">
        <f>VLOOKUP(C310,игроки1,11,0)</f>
        <v>0</v>
      </c>
      <c r="P310" s="10">
        <f>VLOOKUP(C310,Spisok!$A$1:$AL$809,13,0)</f>
        <v>0</v>
      </c>
      <c r="Q310" s="10">
        <f>VLOOKUP(C310,игроки1,15,0)</f>
        <v>0</v>
      </c>
      <c r="R310" s="10">
        <f>VLOOKUP(C310,игроки1,17,0)</f>
        <v>0</v>
      </c>
      <c r="S310" s="10">
        <f>VLOOKUP(C310,игроки1,19,0)</f>
        <v>0</v>
      </c>
      <c r="T310" s="10">
        <f>VLOOKUP(C310,игроки1,21,0)</f>
        <v>37.68441580623788</v>
      </c>
      <c r="U310" s="10">
        <f>VLOOKUP(C310,игроки1,23,0)</f>
        <v>0</v>
      </c>
      <c r="V310" s="21">
        <f>VLOOKUP(C310,игроки1,25,0)</f>
        <v>0</v>
      </c>
      <c r="W310" s="16">
        <f>COUNTIFS(M310:V310,"&gt;0")</f>
        <v>1</v>
      </c>
    </row>
    <row r="311" spans="1:23" ht="12.75" customHeight="1" x14ac:dyDescent="0.25">
      <c r="A311" s="13">
        <v>307</v>
      </c>
      <c r="B311" s="13">
        <v>160</v>
      </c>
      <c r="C311" s="94" t="s">
        <v>1102</v>
      </c>
      <c r="D311" s="94" t="s">
        <v>1103</v>
      </c>
      <c r="E311" s="92">
        <f>VLOOKUP(C311,Spisok!$A$1:$AA$8695,5,0)</f>
        <v>1500.8668416229877</v>
      </c>
      <c r="F311" s="8">
        <f>VLOOKUP(C311,Spisok!$A$1:$AA$8695,2,0)</f>
        <v>0</v>
      </c>
      <c r="G311" s="8" t="str">
        <f>VLOOKUP(C311,Spisok!$A$1:$AA$8695,4,0)</f>
        <v>RUS</v>
      </c>
      <c r="H311" s="10"/>
      <c r="I311" s="10"/>
      <c r="J311" s="10"/>
      <c r="K311" s="10">
        <f>LARGE(M311:V311,1)+LARGE(M311:V311,2)+LARGE(M311:V311,3)+LARGE(M311:V311,4)+LARGE(M311:V311,5)+LARGE(M311:V311,6)</f>
        <v>45.5094832647301</v>
      </c>
      <c r="L311" s="5">
        <f>SUM(H311:K311)</f>
        <v>45.5094832647301</v>
      </c>
      <c r="M311" s="10">
        <f>VLOOKUP(C311,игроки1,7,0)</f>
        <v>0</v>
      </c>
      <c r="N311" s="10">
        <f>VLOOKUP(C311,игроки1,9,0)</f>
        <v>0</v>
      </c>
      <c r="O311" s="10">
        <f>VLOOKUP(C311,игроки1,11,0)</f>
        <v>0</v>
      </c>
      <c r="P311" s="10">
        <f>VLOOKUP(C311,Spisok!$A$1:$AL$809,13,0)</f>
        <v>27.743887148162909</v>
      </c>
      <c r="Q311" s="10">
        <f>VLOOKUP(C311,игроки1,15,0)</f>
        <v>0</v>
      </c>
      <c r="R311" s="10">
        <f>VLOOKUP(C311,игроки1,17,0)</f>
        <v>0</v>
      </c>
      <c r="S311" s="10">
        <f>VLOOKUP(C311,игроки1,19,0)</f>
        <v>13.799705449189984</v>
      </c>
      <c r="T311" s="10">
        <f>VLOOKUP(C311,игроки1,21,0)</f>
        <v>3.9658906673772085</v>
      </c>
      <c r="U311" s="10">
        <f>VLOOKUP(C311,игроки1,23,0)</f>
        <v>0</v>
      </c>
      <c r="V311" s="21">
        <f>VLOOKUP(C311,игроки1,25,0)</f>
        <v>0</v>
      </c>
      <c r="W311" s="16">
        <f>COUNTIFS(M311:V311,"&gt;0")</f>
        <v>3</v>
      </c>
    </row>
    <row r="312" spans="1:23" ht="12.75" customHeight="1" x14ac:dyDescent="0.25">
      <c r="A312" s="13">
        <v>308</v>
      </c>
      <c r="B312" s="13"/>
      <c r="C312" s="94" t="s">
        <v>950</v>
      </c>
      <c r="D312" s="94" t="s">
        <v>860</v>
      </c>
      <c r="E312" s="77">
        <f>VLOOKUP(C312,Spisok!$A$1:$AA$8695,5,0)</f>
        <v>1615.9254662243486</v>
      </c>
      <c r="F312" s="8">
        <f>VLOOKUP(C312,Spisok!$A$1:$AA$8695,2,0)</f>
        <v>0</v>
      </c>
      <c r="G312" s="8" t="str">
        <f>VLOOKUP(C312,Spisok!$A$1:$AA$8695,4,0)</f>
        <v>LAT</v>
      </c>
      <c r="H312" s="10"/>
      <c r="I312" s="10">
        <v>44.691623971006791</v>
      </c>
      <c r="J312" s="10">
        <v>0</v>
      </c>
      <c r="K312" s="10">
        <f>LARGE(M312:V312,1)+LARGE(M312:V312,2)+LARGE(M312:V312,3)+LARGE(M312:V312,4)+LARGE(M312:V312,5)+LARGE(M312:V312,6)</f>
        <v>0</v>
      </c>
      <c r="L312" s="5">
        <f>SUM(H312:K312)</f>
        <v>44.691623971006791</v>
      </c>
      <c r="M312" s="10">
        <f>VLOOKUP(C312,игроки1,7,0)</f>
        <v>0</v>
      </c>
      <c r="N312" s="10">
        <f>VLOOKUP(C312,игроки1,9,0)</f>
        <v>0</v>
      </c>
      <c r="O312" s="10">
        <f>VLOOKUP(C312,игроки1,11,0)</f>
        <v>0</v>
      </c>
      <c r="P312" s="10">
        <f>VLOOKUP(C312,Spisok!$A$1:$AL$809,13,0)</f>
        <v>0</v>
      </c>
      <c r="Q312" s="10">
        <f>VLOOKUP(C312,игроки1,15,0)</f>
        <v>0</v>
      </c>
      <c r="R312" s="10">
        <f>VLOOKUP(C312,игроки1,17,0)</f>
        <v>0</v>
      </c>
      <c r="S312" s="10">
        <f>VLOOKUP(C312,игроки1,19,0)</f>
        <v>0</v>
      </c>
      <c r="T312" s="10">
        <f>VLOOKUP(C312,игроки1,21,0)</f>
        <v>0</v>
      </c>
      <c r="U312" s="10">
        <f>VLOOKUP(C312,игроки1,23,0)</f>
        <v>0</v>
      </c>
      <c r="V312" s="21">
        <f>VLOOKUP(C312,игроки1,25,0)</f>
        <v>0</v>
      </c>
      <c r="W312" s="16">
        <f>COUNTIFS(M312:V312,"&gt;0")</f>
        <v>0</v>
      </c>
    </row>
    <row r="313" spans="1:23" ht="12.75" customHeight="1" x14ac:dyDescent="0.25">
      <c r="A313" s="13">
        <v>309</v>
      </c>
      <c r="B313" s="13">
        <v>270</v>
      </c>
      <c r="C313" s="94" t="s">
        <v>117</v>
      </c>
      <c r="D313" s="94" t="s">
        <v>321</v>
      </c>
      <c r="E313" s="92">
        <f>VLOOKUP(C313,Spisok!$A$1:$AA$8695,5,0)</f>
        <v>1677</v>
      </c>
      <c r="F313" s="8">
        <f>VLOOKUP(C313,Spisok!$A$1:$AA$8695,2,0)</f>
        <v>0</v>
      </c>
      <c r="G313" s="8" t="str">
        <f>VLOOKUP(C313,Spisok!$A$1:$AA$8695,4,0)</f>
        <v>RUS</v>
      </c>
      <c r="H313" s="10">
        <v>7.6092273117853129</v>
      </c>
      <c r="I313" s="10">
        <v>26.04091703505706</v>
      </c>
      <c r="J313" s="10">
        <v>0</v>
      </c>
      <c r="K313" s="10">
        <f>LARGE(M313:V313,1)+LARGE(M313:V313,2)+LARGE(M313:V313,3)+LARGE(M313:V313,4)+LARGE(M313:V313,5)+LARGE(M313:V313,6)</f>
        <v>10.376915489809686</v>
      </c>
      <c r="L313" s="5">
        <f>SUM(H313:K313)</f>
        <v>44.027059836652057</v>
      </c>
      <c r="M313" s="10">
        <f>VLOOKUP(C313,игроки1,7,0)</f>
        <v>0</v>
      </c>
      <c r="N313" s="10">
        <f>VLOOKUP(C313,игроки1,9,0)</f>
        <v>0</v>
      </c>
      <c r="O313" s="10">
        <f>VLOOKUP(C313,игроки1,11,0)</f>
        <v>0</v>
      </c>
      <c r="P313" s="10">
        <f>VLOOKUP(C313,Spisok!$A$1:$AL$809,13,0)</f>
        <v>10.376915489809686</v>
      </c>
      <c r="Q313" s="10">
        <f>VLOOKUP(C313,игроки1,15,0)</f>
        <v>0</v>
      </c>
      <c r="R313" s="10">
        <f>VLOOKUP(C313,игроки1,17,0)</f>
        <v>0</v>
      </c>
      <c r="S313" s="10">
        <f>VLOOKUP(C313,игроки1,19,0)</f>
        <v>0</v>
      </c>
      <c r="T313" s="10">
        <f>VLOOKUP(C313,игроки1,21,0)</f>
        <v>0</v>
      </c>
      <c r="U313" s="10">
        <f>VLOOKUP(C313,игроки1,23,0)</f>
        <v>0</v>
      </c>
      <c r="V313" s="21">
        <f>VLOOKUP(C313,игроки1,25,0)</f>
        <v>0</v>
      </c>
      <c r="W313" s="16">
        <f>COUNTIFS(M313:V313,"&gt;0")</f>
        <v>1</v>
      </c>
    </row>
    <row r="314" spans="1:23" ht="12.75" customHeight="1" x14ac:dyDescent="0.25">
      <c r="A314" s="13">
        <v>310</v>
      </c>
      <c r="B314" s="13"/>
      <c r="C314" s="94" t="s">
        <v>552</v>
      </c>
      <c r="D314" s="94" t="s">
        <v>566</v>
      </c>
      <c r="E314" s="92">
        <f>VLOOKUP(C314,Spisok!$A$1:$AA$8695,5,0)</f>
        <v>1447.1557658241418</v>
      </c>
      <c r="F314" s="8">
        <f>VLOOKUP(C314,Spisok!$A$1:$AA$8695,2,0)</f>
        <v>0</v>
      </c>
      <c r="G314" s="8" t="str">
        <f>VLOOKUP(C314,Spisok!$A$1:$AA$8695,4,0)</f>
        <v>EST</v>
      </c>
      <c r="H314" s="10">
        <v>0.52539073969982464</v>
      </c>
      <c r="I314" s="10">
        <v>42.373279565179281</v>
      </c>
      <c r="J314" s="10">
        <v>0.56491568016607641</v>
      </c>
      <c r="K314" s="10">
        <f>LARGE(M314:V314,1)+LARGE(M314:V314,2)+LARGE(M314:V314,3)+LARGE(M314:V314,4)+LARGE(M314:V314,5)+LARGE(M314:V314,6)</f>
        <v>0</v>
      </c>
      <c r="L314" s="5">
        <f>SUM(H314:K314)</f>
        <v>43.463585985045178</v>
      </c>
      <c r="M314" s="10">
        <f>VLOOKUP(C314,игроки1,7,0)</f>
        <v>0</v>
      </c>
      <c r="N314" s="10">
        <f>VLOOKUP(C314,игроки1,9,0)</f>
        <v>0</v>
      </c>
      <c r="O314" s="10">
        <f>VLOOKUP(C314,игроки1,11,0)</f>
        <v>0</v>
      </c>
      <c r="P314" s="10">
        <f>VLOOKUP(C314,Spisok!$A$1:$AL$809,13,0)</f>
        <v>0</v>
      </c>
      <c r="Q314" s="10">
        <f>VLOOKUP(C314,игроки1,15,0)</f>
        <v>0</v>
      </c>
      <c r="R314" s="10">
        <f>VLOOKUP(C314,игроки1,17,0)</f>
        <v>0</v>
      </c>
      <c r="S314" s="10">
        <f>VLOOKUP(C314,игроки1,19,0)</f>
        <v>0</v>
      </c>
      <c r="T314" s="10">
        <f>VLOOKUP(C314,игроки1,21,0)</f>
        <v>0</v>
      </c>
      <c r="U314" s="10">
        <f>VLOOKUP(C314,игроки1,23,0)</f>
        <v>0</v>
      </c>
      <c r="V314" s="21">
        <f>VLOOKUP(C314,игроки1,25,0)</f>
        <v>0</v>
      </c>
      <c r="W314" s="16">
        <f>COUNTIFS(M314:V314,"&gt;0")</f>
        <v>0</v>
      </c>
    </row>
    <row r="315" spans="1:23" ht="12.75" customHeight="1" x14ac:dyDescent="0.25">
      <c r="A315" s="13">
        <v>311</v>
      </c>
      <c r="B315" s="13"/>
      <c r="C315" s="94" t="s">
        <v>735</v>
      </c>
      <c r="D315" s="94" t="s">
        <v>861</v>
      </c>
      <c r="E315" s="77">
        <f>VLOOKUP(C315,Spisok!$A$1:$AA$8695,5,0)</f>
        <v>1830.5370903295257</v>
      </c>
      <c r="F315" s="8">
        <f>VLOOKUP(C315,Spisok!$A$1:$AA$8695,2,0)</f>
        <v>0</v>
      </c>
      <c r="G315" s="8" t="str">
        <f>VLOOKUP(C315,Spisok!$A$1:$AA$8695,4,0)</f>
        <v>LAT</v>
      </c>
      <c r="H315" s="10">
        <v>43.400270863494136</v>
      </c>
      <c r="I315" s="10">
        <v>0</v>
      </c>
      <c r="J315" s="10">
        <v>0</v>
      </c>
      <c r="K315" s="10">
        <f>LARGE(M315:V315,1)+LARGE(M315:V315,2)+LARGE(M315:V315,3)+LARGE(M315:V315,4)+LARGE(M315:V315,5)+LARGE(M315:V315,6)</f>
        <v>0</v>
      </c>
      <c r="L315" s="5">
        <f>SUM(H315:K315)</f>
        <v>43.400270863494136</v>
      </c>
      <c r="M315" s="10">
        <f>VLOOKUP(C315,игроки1,7,0)</f>
        <v>0</v>
      </c>
      <c r="N315" s="10">
        <f>VLOOKUP(C315,игроки1,9,0)</f>
        <v>0</v>
      </c>
      <c r="O315" s="10">
        <f>VLOOKUP(C315,игроки1,11,0)</f>
        <v>0</v>
      </c>
      <c r="P315" s="10">
        <f>VLOOKUP(C315,Spisok!$A$1:$AL$809,13,0)</f>
        <v>0</v>
      </c>
      <c r="Q315" s="10">
        <f>VLOOKUP(C315,игроки1,15,0)</f>
        <v>0</v>
      </c>
      <c r="R315" s="10">
        <f>VLOOKUP(C315,игроки1,17,0)</f>
        <v>0</v>
      </c>
      <c r="S315" s="10">
        <f>VLOOKUP(C315,игроки1,19,0)</f>
        <v>0</v>
      </c>
      <c r="T315" s="10">
        <f>VLOOKUP(C315,игроки1,21,0)</f>
        <v>0</v>
      </c>
      <c r="U315" s="10">
        <f>VLOOKUP(C315,игроки1,23,0)</f>
        <v>0</v>
      </c>
      <c r="V315" s="21">
        <f>VLOOKUP(C315,игроки1,25,0)</f>
        <v>0</v>
      </c>
      <c r="W315" s="16">
        <f>COUNTIFS(M315:V315,"&gt;0")</f>
        <v>0</v>
      </c>
    </row>
    <row r="316" spans="1:23" ht="12.75" customHeight="1" x14ac:dyDescent="0.25">
      <c r="A316" s="13">
        <v>312</v>
      </c>
      <c r="B316" s="13">
        <v>239</v>
      </c>
      <c r="C316" s="68" t="s">
        <v>706</v>
      </c>
      <c r="D316" s="68"/>
      <c r="E316" s="85">
        <f>VLOOKUP(C316,Spisok!$A$1:$AA$8695,5,0)</f>
        <v>1347</v>
      </c>
      <c r="F316" s="8">
        <f>VLOOKUP(C316,Spisok!$A$1:$AA$8695,2,0)</f>
        <v>0</v>
      </c>
      <c r="G316" s="69" t="str">
        <f>VLOOKUP(C316,Spisok!$A$1:$AA$8695,4,0)</f>
        <v>EST</v>
      </c>
      <c r="H316" s="70">
        <v>1.4905371139884884</v>
      </c>
      <c r="I316" s="70">
        <v>21.972340188702287</v>
      </c>
      <c r="J316" s="70">
        <v>0</v>
      </c>
      <c r="K316" s="10">
        <f>LARGE(M316:V316,1)+LARGE(M316:V316,2)+LARGE(M316:V316,3)+LARGE(M316:V316,4)+LARGE(M316:V316,5)+LARGE(M316:V316,6)</f>
        <v>19.614908849973091</v>
      </c>
      <c r="L316" s="5">
        <f>SUM(H316:K316)</f>
        <v>43.077786152663862</v>
      </c>
      <c r="M316" s="10">
        <f>VLOOKUP(C316,игроки1,7,0)</f>
        <v>0</v>
      </c>
      <c r="N316" s="10">
        <f>VLOOKUP(C316,игроки1,9,0)</f>
        <v>0</v>
      </c>
      <c r="O316" s="10">
        <f>VLOOKUP(C316,игроки1,11,0)</f>
        <v>0</v>
      </c>
      <c r="P316" s="10">
        <f>VLOOKUP(C316,Spisok!$A$1:$AL$809,13,0)</f>
        <v>0</v>
      </c>
      <c r="Q316" s="10">
        <f>VLOOKUP(C316,игроки1,15,0)</f>
        <v>0</v>
      </c>
      <c r="R316" s="10">
        <f>VLOOKUP(C316,игроки1,17,0)</f>
        <v>0</v>
      </c>
      <c r="S316" s="10">
        <f>VLOOKUP(C316,игроки1,19,0)</f>
        <v>18.347517144509627</v>
      </c>
      <c r="T316" s="10">
        <f>VLOOKUP(C316,игроки1,21,0)</f>
        <v>0</v>
      </c>
      <c r="U316" s="10">
        <f>VLOOKUP(C316,игроки1,23,0)</f>
        <v>1.2673917054634625</v>
      </c>
      <c r="V316" s="21">
        <f>VLOOKUP(C316,игроки1,25,0)</f>
        <v>0</v>
      </c>
      <c r="W316" s="16">
        <f>COUNTIFS(M316:V316,"&gt;0")</f>
        <v>2</v>
      </c>
    </row>
    <row r="317" spans="1:23" ht="12.75" customHeight="1" x14ac:dyDescent="0.25">
      <c r="A317" s="13">
        <v>313</v>
      </c>
      <c r="B317" s="13"/>
      <c r="C317" s="94" t="s">
        <v>946</v>
      </c>
      <c r="D317" s="94" t="s">
        <v>331</v>
      </c>
      <c r="E317" s="77">
        <f>VLOOKUP(C317,Spisok!$A$1:$AA$8695,5,0)</f>
        <v>1866</v>
      </c>
      <c r="F317" s="8">
        <f>VLOOKUP(C317,Spisok!$A$1:$AA$8695,2,0)</f>
        <v>0</v>
      </c>
      <c r="G317" s="8" t="str">
        <f>VLOOKUP(C317,Spisok!$A$1:$AA$8695,4,0)</f>
        <v>LAT</v>
      </c>
      <c r="H317" s="10">
        <v>0</v>
      </c>
      <c r="I317" s="10">
        <v>42.849568247235261</v>
      </c>
      <c r="J317" s="10">
        <v>0</v>
      </c>
      <c r="K317" s="10">
        <f>LARGE(M317:V317,1)+LARGE(M317:V317,2)+LARGE(M317:V317,3)+LARGE(M317:V317,4)+LARGE(M317:V317,5)+LARGE(M317:V317,6)</f>
        <v>0</v>
      </c>
      <c r="L317" s="5">
        <f>SUM(H317:K317)</f>
        <v>42.849568247235261</v>
      </c>
      <c r="M317" s="10">
        <f>VLOOKUP(C317,игроки1,7,0)</f>
        <v>0</v>
      </c>
      <c r="N317" s="10">
        <f>VLOOKUP(C317,игроки1,9,0)</f>
        <v>0</v>
      </c>
      <c r="O317" s="10">
        <f>VLOOKUP(C317,игроки1,11,0)</f>
        <v>0</v>
      </c>
      <c r="P317" s="10">
        <f>VLOOKUP(C317,Spisok!$A$1:$AL$809,13,0)</f>
        <v>0</v>
      </c>
      <c r="Q317" s="10">
        <f>VLOOKUP(C317,игроки1,15,0)</f>
        <v>0</v>
      </c>
      <c r="R317" s="10">
        <f>VLOOKUP(C317,игроки1,17,0)</f>
        <v>0</v>
      </c>
      <c r="S317" s="10">
        <f>VLOOKUP(C317,игроки1,19,0)</f>
        <v>0</v>
      </c>
      <c r="T317" s="10">
        <f>VLOOKUP(C317,игроки1,21,0)</f>
        <v>0</v>
      </c>
      <c r="U317" s="10">
        <f>VLOOKUP(C317,игроки1,23,0)</f>
        <v>0</v>
      </c>
      <c r="V317" s="21">
        <f>VLOOKUP(C317,игроки1,25,0)</f>
        <v>0</v>
      </c>
      <c r="W317" s="16">
        <f>COUNTIFS(M317:V317,"&gt;0")</f>
        <v>0</v>
      </c>
    </row>
    <row r="318" spans="1:23" ht="12.75" customHeight="1" x14ac:dyDescent="0.25">
      <c r="A318" s="13">
        <v>314</v>
      </c>
      <c r="B318" s="13"/>
      <c r="C318" s="94" t="s">
        <v>402</v>
      </c>
      <c r="D318" s="94"/>
      <c r="E318" s="92">
        <f>VLOOKUP(C318,Spisok!$A$1:$AA$8695,5,0)</f>
        <v>2039.8862126511574</v>
      </c>
      <c r="F318" s="8">
        <f>VLOOKUP(C318,Spisok!$A$1:$AA$8695,2,0)</f>
        <v>0</v>
      </c>
      <c r="G318" s="8" t="str">
        <f>VLOOKUP(C318,Spisok!$A$1:$AA$8695,4,0)</f>
        <v>LAT</v>
      </c>
      <c r="H318" s="10"/>
      <c r="I318" s="10"/>
      <c r="J318" s="10">
        <v>42.762873029158335</v>
      </c>
      <c r="K318" s="10">
        <f>LARGE(M318:V318,1)+LARGE(M318:V318,2)+LARGE(M318:V318,3)+LARGE(M318:V318,4)+LARGE(M318:V318,5)+LARGE(M318:V318,6)</f>
        <v>0</v>
      </c>
      <c r="L318" s="5">
        <f>SUM(H318:K318)</f>
        <v>42.762873029158335</v>
      </c>
      <c r="M318" s="10">
        <f>VLOOKUP(C318,игроки1,7,0)</f>
        <v>0</v>
      </c>
      <c r="N318" s="10">
        <f>VLOOKUP(C318,игроки1,9,0)</f>
        <v>0</v>
      </c>
      <c r="O318" s="10">
        <f>VLOOKUP(C318,игроки1,11,0)</f>
        <v>0</v>
      </c>
      <c r="P318" s="10">
        <f>VLOOKUP(C318,Spisok!$A$1:$AL$809,13,0)</f>
        <v>0</v>
      </c>
      <c r="Q318" s="10">
        <f>VLOOKUP(C318,игроки1,15,0)</f>
        <v>0</v>
      </c>
      <c r="R318" s="10">
        <f>VLOOKUP(C318,игроки1,17,0)</f>
        <v>0</v>
      </c>
      <c r="S318" s="10">
        <f>VLOOKUP(C318,игроки1,19,0)</f>
        <v>0</v>
      </c>
      <c r="T318" s="10">
        <f>VLOOKUP(C318,игроки1,21,0)</f>
        <v>0</v>
      </c>
      <c r="U318" s="10">
        <f>VLOOKUP(C318,игроки1,23,0)</f>
        <v>0</v>
      </c>
      <c r="V318" s="21">
        <f>VLOOKUP(C318,игроки1,25,0)</f>
        <v>0</v>
      </c>
      <c r="W318" s="16">
        <f>COUNTIFS(M318:V318,"&gt;0")</f>
        <v>0</v>
      </c>
    </row>
    <row r="319" spans="1:23" ht="12.75" customHeight="1" x14ac:dyDescent="0.25">
      <c r="A319" s="13">
        <v>315</v>
      </c>
      <c r="B319" s="13"/>
      <c r="C319" s="94" t="s">
        <v>404</v>
      </c>
      <c r="D319" s="94" t="s">
        <v>430</v>
      </c>
      <c r="E319" s="77">
        <f>VLOOKUP(C319,Spisok!$A$1:$AA$8695,5,0)</f>
        <v>1646.3258490157273</v>
      </c>
      <c r="F319" s="8">
        <f>VLOOKUP(C319,Spisok!$A$1:$AA$8695,2,0)</f>
        <v>0</v>
      </c>
      <c r="G319" s="8" t="str">
        <f>VLOOKUP(C319,Spisok!$A$1:$AA$8695,4,0)</f>
        <v>LAT</v>
      </c>
      <c r="H319" s="10">
        <v>6.2715776824526905</v>
      </c>
      <c r="I319" s="10">
        <v>36.172877686717179</v>
      </c>
      <c r="J319" s="10">
        <v>0</v>
      </c>
      <c r="K319" s="10">
        <f>LARGE(M319:V319,1)+LARGE(M319:V319,2)+LARGE(M319:V319,3)+LARGE(M319:V319,4)+LARGE(M319:V319,5)+LARGE(M319:V319,6)</f>
        <v>0</v>
      </c>
      <c r="L319" s="5">
        <f>SUM(H319:K319)</f>
        <v>42.444455369169873</v>
      </c>
      <c r="M319" s="10">
        <f>VLOOKUP(C319,игроки1,7,0)</f>
        <v>0</v>
      </c>
      <c r="N319" s="10">
        <f>VLOOKUP(C319,игроки1,9,0)</f>
        <v>0</v>
      </c>
      <c r="O319" s="10">
        <f>VLOOKUP(C319,игроки1,11,0)</f>
        <v>0</v>
      </c>
      <c r="P319" s="10">
        <f>VLOOKUP(C319,Spisok!$A$1:$AL$809,13,0)</f>
        <v>0</v>
      </c>
      <c r="Q319" s="10">
        <f>VLOOKUP(C319,игроки1,15,0)</f>
        <v>0</v>
      </c>
      <c r="R319" s="10">
        <f>VLOOKUP(C319,игроки1,17,0)</f>
        <v>0</v>
      </c>
      <c r="S319" s="10">
        <f>VLOOKUP(C319,игроки1,19,0)</f>
        <v>0</v>
      </c>
      <c r="T319" s="10">
        <f>VLOOKUP(C319,игроки1,21,0)</f>
        <v>0</v>
      </c>
      <c r="U319" s="10">
        <f>VLOOKUP(C319,игроки1,23,0)</f>
        <v>0</v>
      </c>
      <c r="V319" s="21">
        <f>VLOOKUP(C319,игроки1,25,0)</f>
        <v>0</v>
      </c>
      <c r="W319" s="16">
        <f>COUNTIFS(M319:V319,"&gt;0")</f>
        <v>0</v>
      </c>
    </row>
    <row r="320" spans="1:23" ht="12.75" customHeight="1" x14ac:dyDescent="0.25">
      <c r="A320" s="13">
        <v>316</v>
      </c>
      <c r="B320" s="13"/>
      <c r="C320" s="94" t="s">
        <v>943</v>
      </c>
      <c r="D320" s="94" t="s">
        <v>561</v>
      </c>
      <c r="E320" s="77">
        <f>VLOOKUP(C320,Spisok!$A$1:$AA$8695,5,0)</f>
        <v>1304.0037224772177</v>
      </c>
      <c r="F320" s="8">
        <f>VLOOKUP(C320,Spisok!$A$1:$AA$8695,2,0)</f>
        <v>0</v>
      </c>
      <c r="G320" s="8" t="str">
        <f>VLOOKUP(C320,Spisok!$A$1:$AA$8695,4,0)</f>
        <v>LAT</v>
      </c>
      <c r="H320" s="10">
        <v>42.43008043008458</v>
      </c>
      <c r="I320" s="10">
        <v>0</v>
      </c>
      <c r="J320" s="10">
        <v>0</v>
      </c>
      <c r="K320" s="10">
        <f>LARGE(M320:V320,1)+LARGE(M320:V320,2)+LARGE(M320:V320,3)+LARGE(M320:V320,4)+LARGE(M320:V320,5)+LARGE(M320:V320,6)</f>
        <v>0</v>
      </c>
      <c r="L320" s="5">
        <f>SUM(H320:K320)</f>
        <v>42.43008043008458</v>
      </c>
      <c r="M320" s="10">
        <f>VLOOKUP(C320,игроки1,7,0)</f>
        <v>0</v>
      </c>
      <c r="N320" s="10">
        <f>VLOOKUP(C320,игроки1,9,0)</f>
        <v>0</v>
      </c>
      <c r="O320" s="10">
        <f>VLOOKUP(C320,игроки1,11,0)</f>
        <v>0</v>
      </c>
      <c r="P320" s="10">
        <f>VLOOKUP(C320,Spisok!$A$1:$AL$809,13,0)</f>
        <v>0</v>
      </c>
      <c r="Q320" s="10">
        <f>VLOOKUP(C320,игроки1,15,0)</f>
        <v>0</v>
      </c>
      <c r="R320" s="10">
        <f>VLOOKUP(C320,игроки1,17,0)</f>
        <v>0</v>
      </c>
      <c r="S320" s="10">
        <f>VLOOKUP(C320,игроки1,19,0)</f>
        <v>0</v>
      </c>
      <c r="T320" s="10">
        <f>VLOOKUP(C320,игроки1,21,0)</f>
        <v>0</v>
      </c>
      <c r="U320" s="10">
        <f>VLOOKUP(C320,игроки1,23,0)</f>
        <v>0</v>
      </c>
      <c r="V320" s="21">
        <f>VLOOKUP(C320,игроки1,25,0)</f>
        <v>0</v>
      </c>
      <c r="W320" s="16">
        <f>COUNTIFS(M320:V320,"&gt;0")</f>
        <v>0</v>
      </c>
    </row>
    <row r="321" spans="1:23" ht="12.75" customHeight="1" x14ac:dyDescent="0.25">
      <c r="A321" s="13">
        <v>317</v>
      </c>
      <c r="B321" s="13">
        <v>166</v>
      </c>
      <c r="C321" s="94" t="s">
        <v>1124</v>
      </c>
      <c r="D321" s="94"/>
      <c r="E321" s="92">
        <f>VLOOKUP(C321,Spisok!$A$1:$AA$8695,5,0)</f>
        <v>1463.2697382469005</v>
      </c>
      <c r="F321" s="8">
        <f>VLOOKUP(C321,Spisok!$A$1:$AA$8695,2,0)</f>
        <v>0</v>
      </c>
      <c r="G321" s="8" t="str">
        <f>VLOOKUP(C321,Spisok!$A$1:$AA$8695,4,0)</f>
        <v>GBR</v>
      </c>
      <c r="H321" s="10"/>
      <c r="I321" s="10"/>
      <c r="J321" s="10"/>
      <c r="K321" s="10">
        <f>LARGE(M321:V321,1)+LARGE(M321:V321,2)+LARGE(M321:V321,3)+LARGE(M321:V321,4)+LARGE(M321:V321,5)+LARGE(M321:V321,6)</f>
        <v>42.287987977731483</v>
      </c>
      <c r="L321" s="5">
        <f>SUM(H321:K321)</f>
        <v>42.287987977731483</v>
      </c>
      <c r="M321" s="10">
        <f>VLOOKUP(C321,игроки1,7,0)</f>
        <v>0</v>
      </c>
      <c r="N321" s="10">
        <f>VLOOKUP(C321,игроки1,9,0)</f>
        <v>0</v>
      </c>
      <c r="O321" s="10">
        <f>VLOOKUP(C321,игроки1,11,0)</f>
        <v>0</v>
      </c>
      <c r="P321" s="10">
        <f>VLOOKUP(C321,Spisok!$A$1:$AL$809,13,0)</f>
        <v>0</v>
      </c>
      <c r="Q321" s="10">
        <f>VLOOKUP(C321,игроки1,15,0)</f>
        <v>0</v>
      </c>
      <c r="R321" s="10">
        <f>VLOOKUP(C321,игроки1,17,0)</f>
        <v>42.287987977731483</v>
      </c>
      <c r="S321" s="10">
        <f>VLOOKUP(C321,игроки1,19,0)</f>
        <v>0</v>
      </c>
      <c r="T321" s="10">
        <f>VLOOKUP(C321,игроки1,21,0)</f>
        <v>0</v>
      </c>
      <c r="U321" s="10">
        <f>VLOOKUP(C321,игроки1,23,0)</f>
        <v>0</v>
      </c>
      <c r="V321" s="21">
        <f>VLOOKUP(C321,игроки1,25,0)</f>
        <v>0</v>
      </c>
      <c r="W321" s="16">
        <f>COUNTIFS(M321:V321,"&gt;0")</f>
        <v>1</v>
      </c>
    </row>
    <row r="322" spans="1:23" ht="12.75" customHeight="1" x14ac:dyDescent="0.25">
      <c r="A322" s="13">
        <v>318</v>
      </c>
      <c r="B322" s="13"/>
      <c r="C322" s="94" t="s">
        <v>619</v>
      </c>
      <c r="D322" s="94" t="s">
        <v>630</v>
      </c>
      <c r="E322" s="77">
        <f>VLOOKUP(C322,Spisok!$A$1:$AA$8695,5,0)</f>
        <v>1438.1429607200032</v>
      </c>
      <c r="F322" s="8">
        <f>VLOOKUP(C322,Spisok!$A$1:$AA$8695,2,0)</f>
        <v>0</v>
      </c>
      <c r="G322" s="8" t="str">
        <f>VLOOKUP(C322,Spisok!$A$1:$AA$8695,4,0)</f>
        <v>USA</v>
      </c>
      <c r="H322" s="10">
        <v>42.235621521335808</v>
      </c>
      <c r="I322" s="10">
        <v>0</v>
      </c>
      <c r="J322" s="10">
        <v>0</v>
      </c>
      <c r="K322" s="10">
        <f>LARGE(M322:V322,1)+LARGE(M322:V322,2)+LARGE(M322:V322,3)+LARGE(M322:V322,4)+LARGE(M322:V322,5)+LARGE(M322:V322,6)</f>
        <v>0</v>
      </c>
      <c r="L322" s="5">
        <f>SUM(H322:K322)</f>
        <v>42.235621521335808</v>
      </c>
      <c r="M322" s="10">
        <f>VLOOKUP(C322,игроки1,7,0)</f>
        <v>0</v>
      </c>
      <c r="N322" s="10">
        <f>VLOOKUP(C322,игроки1,9,0)</f>
        <v>0</v>
      </c>
      <c r="O322" s="10">
        <f>VLOOKUP(C322,игроки1,11,0)</f>
        <v>0</v>
      </c>
      <c r="P322" s="10">
        <f>VLOOKUP(C322,Spisok!$A$1:$AL$809,13,0)</f>
        <v>0</v>
      </c>
      <c r="Q322" s="10">
        <f>VLOOKUP(C322,игроки1,15,0)</f>
        <v>0</v>
      </c>
      <c r="R322" s="10">
        <f>VLOOKUP(C322,игроки1,17,0)</f>
        <v>0</v>
      </c>
      <c r="S322" s="10">
        <f>VLOOKUP(C322,игроки1,19,0)</f>
        <v>0</v>
      </c>
      <c r="T322" s="10">
        <f>VLOOKUP(C322,игроки1,21,0)</f>
        <v>0</v>
      </c>
      <c r="U322" s="10">
        <f>VLOOKUP(C322,игроки1,23,0)</f>
        <v>0</v>
      </c>
      <c r="V322" s="21">
        <f>VLOOKUP(C322,игроки1,25,0)</f>
        <v>0</v>
      </c>
      <c r="W322" s="16">
        <f>COUNTIFS(M322:V322,"&gt;0")</f>
        <v>0</v>
      </c>
    </row>
    <row r="323" spans="1:23" ht="12.75" customHeight="1" x14ac:dyDescent="0.25">
      <c r="A323" s="13">
        <v>319</v>
      </c>
      <c r="B323" s="13"/>
      <c r="C323" s="94" t="s">
        <v>210</v>
      </c>
      <c r="D323" s="94" t="s">
        <v>338</v>
      </c>
      <c r="E323" s="92">
        <f>VLOOKUP(C323,Spisok!$A$1:$AA$8695,5,0)</f>
        <v>1781.1053088886924</v>
      </c>
      <c r="F323" s="8">
        <f>VLOOKUP(C323,Spisok!$A$1:$AA$8695,2,0)</f>
        <v>0</v>
      </c>
      <c r="G323" s="8" t="str">
        <f>VLOOKUP(C323,Spisok!$A$1:$AA$8695,4,0)</f>
        <v>LAT</v>
      </c>
      <c r="H323" s="10">
        <v>0</v>
      </c>
      <c r="I323" s="10">
        <v>0</v>
      </c>
      <c r="J323" s="10">
        <v>40.64561877801107</v>
      </c>
      <c r="K323" s="10">
        <f>LARGE(M323:V323,1)+LARGE(M323:V323,2)+LARGE(M323:V323,3)+LARGE(M323:V323,4)+LARGE(M323:V323,5)+LARGE(M323:V323,6)</f>
        <v>0</v>
      </c>
      <c r="L323" s="5">
        <f>SUM(H323:K323)</f>
        <v>40.64561877801107</v>
      </c>
      <c r="M323" s="10">
        <f>VLOOKUP(C323,игроки1,7,0)</f>
        <v>0</v>
      </c>
      <c r="N323" s="10">
        <f>VLOOKUP(C323,игроки1,9,0)</f>
        <v>0</v>
      </c>
      <c r="O323" s="10">
        <f>VLOOKUP(C323,игроки1,11,0)</f>
        <v>0</v>
      </c>
      <c r="P323" s="10">
        <f>VLOOKUP(C323,Spisok!$A$1:$AL$809,13,0)</f>
        <v>0</v>
      </c>
      <c r="Q323" s="10">
        <f>VLOOKUP(C323,игроки1,15,0)</f>
        <v>0</v>
      </c>
      <c r="R323" s="10">
        <f>VLOOKUP(C323,игроки1,17,0)</f>
        <v>0</v>
      </c>
      <c r="S323" s="10">
        <f>VLOOKUP(C323,игроки1,19,0)</f>
        <v>0</v>
      </c>
      <c r="T323" s="10">
        <f>VLOOKUP(C323,игроки1,21,0)</f>
        <v>0</v>
      </c>
      <c r="U323" s="10">
        <f>VLOOKUP(C323,игроки1,23,0)</f>
        <v>0</v>
      </c>
      <c r="V323" s="21">
        <f>VLOOKUP(C323,игроки1,25,0)</f>
        <v>0</v>
      </c>
      <c r="W323" s="16">
        <f>COUNTIFS(M323:V323,"&gt;0")</f>
        <v>0</v>
      </c>
    </row>
    <row r="324" spans="1:23" ht="12.75" customHeight="1" x14ac:dyDescent="0.25">
      <c r="A324" s="13">
        <v>320</v>
      </c>
      <c r="B324" s="13">
        <v>173</v>
      </c>
      <c r="C324" s="94" t="s">
        <v>1110</v>
      </c>
      <c r="D324" s="94"/>
      <c r="E324" s="92">
        <f>VLOOKUP(C324,Spisok!$A$1:$AA$8695,5,0)</f>
        <v>1400</v>
      </c>
      <c r="F324" s="8">
        <f>VLOOKUP(C324,Spisok!$A$1:$AA$8695,2,0)</f>
        <v>0</v>
      </c>
      <c r="G324" s="8" t="str">
        <f>VLOOKUP(C324,Spisok!$A$1:$AA$8695,4,0)</f>
        <v>USA</v>
      </c>
      <c r="H324" s="10"/>
      <c r="I324" s="10"/>
      <c r="J324" s="10"/>
      <c r="K324" s="10">
        <f>LARGE(M324:V324,1)+LARGE(M324:V324,2)+LARGE(M324:V324,3)+LARGE(M324:V324,4)+LARGE(M324:V324,5)+LARGE(M324:V324,6)</f>
        <v>40.382594071894047</v>
      </c>
      <c r="L324" s="5">
        <f>SUM(H324:K324)</f>
        <v>40.382594071894047</v>
      </c>
      <c r="M324" s="10">
        <f>VLOOKUP(C324,игроки1,7,0)</f>
        <v>0</v>
      </c>
      <c r="N324" s="10">
        <f>VLOOKUP(C324,игроки1,9,0)</f>
        <v>0</v>
      </c>
      <c r="O324" s="10">
        <f>VLOOKUP(C324,игроки1,11,0)</f>
        <v>0</v>
      </c>
      <c r="P324" s="10">
        <f>VLOOKUP(C324,Spisok!$A$1:$AL$809,13,0)</f>
        <v>0</v>
      </c>
      <c r="Q324" s="10">
        <f>VLOOKUP(C324,игроки1,15,0)</f>
        <v>40.382594071894047</v>
      </c>
      <c r="R324" s="10">
        <f>VLOOKUP(C324,игроки1,17,0)</f>
        <v>0</v>
      </c>
      <c r="S324" s="10">
        <f>VLOOKUP(C324,игроки1,19,0)</f>
        <v>0</v>
      </c>
      <c r="T324" s="10">
        <f>VLOOKUP(C324,игроки1,21,0)</f>
        <v>0</v>
      </c>
      <c r="U324" s="10">
        <f>VLOOKUP(C324,игроки1,23,0)</f>
        <v>0</v>
      </c>
      <c r="V324" s="21">
        <f>VLOOKUP(C324,игроки1,25,0)</f>
        <v>0</v>
      </c>
      <c r="W324" s="16">
        <f>COUNTIFS(M324:V324,"&gt;0")</f>
        <v>1</v>
      </c>
    </row>
    <row r="325" spans="1:23" ht="12.75" customHeight="1" x14ac:dyDescent="0.25">
      <c r="A325" s="13">
        <v>321</v>
      </c>
      <c r="B325" s="13">
        <v>175</v>
      </c>
      <c r="C325" s="94" t="s">
        <v>1145</v>
      </c>
      <c r="D325" s="94"/>
      <c r="E325" s="92">
        <f>VLOOKUP(C325,Spisok!$A$1:$AA$8695,5,0)</f>
        <v>1310.3932337568992</v>
      </c>
      <c r="F325" s="8">
        <f>VLOOKUP(C325,Spisok!$A$1:$AA$8695,2,0)</f>
        <v>0</v>
      </c>
      <c r="G325" s="8" t="str">
        <f>VLOOKUP(C325,Spisok!$A$1:$AA$8695,4,0)</f>
        <v>LAT</v>
      </c>
      <c r="H325" s="10"/>
      <c r="I325" s="10"/>
      <c r="J325" s="10"/>
      <c r="K325" s="10">
        <f>LARGE(M325:V325,1)+LARGE(M325:V325,2)+LARGE(M325:V325,3)+LARGE(M325:V325,4)+LARGE(M325:V325,5)+LARGE(M325:V325,6)</f>
        <v>40.037426471107473</v>
      </c>
      <c r="L325" s="5">
        <f>SUM(H325:K325)</f>
        <v>40.037426471107473</v>
      </c>
      <c r="M325" s="10">
        <f>VLOOKUP(C325,игроки1,7,0)</f>
        <v>0</v>
      </c>
      <c r="N325" s="10">
        <f>VLOOKUP(C325,игроки1,9,0)</f>
        <v>0</v>
      </c>
      <c r="O325" s="10">
        <f>VLOOKUP(C325,игроки1,11,0)</f>
        <v>0</v>
      </c>
      <c r="P325" s="10">
        <f>VLOOKUP(C325,Spisok!$A$1:$AL$809,13,0)</f>
        <v>0</v>
      </c>
      <c r="Q325" s="10">
        <f>VLOOKUP(C325,игроки1,15,0)</f>
        <v>0</v>
      </c>
      <c r="R325" s="10">
        <f>VLOOKUP(C325,игроки1,17,0)</f>
        <v>0</v>
      </c>
      <c r="S325" s="10">
        <f>VLOOKUP(C325,игроки1,19,0)</f>
        <v>0</v>
      </c>
      <c r="T325" s="10">
        <f>VLOOKUP(C325,игроки1,21,0)</f>
        <v>40.037426471107473</v>
      </c>
      <c r="U325" s="10">
        <f>VLOOKUP(C325,игроки1,23,0)</f>
        <v>0</v>
      </c>
      <c r="V325" s="21">
        <f>VLOOKUP(C325,игроки1,25,0)</f>
        <v>0</v>
      </c>
      <c r="W325" s="16">
        <f>COUNTIFS(M325:V325,"&gt;0")</f>
        <v>1</v>
      </c>
    </row>
    <row r="326" spans="1:23" ht="12.75" customHeight="1" x14ac:dyDescent="0.25">
      <c r="A326" s="13">
        <v>322</v>
      </c>
      <c r="B326" s="13">
        <v>269</v>
      </c>
      <c r="C326" s="94" t="s">
        <v>423</v>
      </c>
      <c r="D326" s="94" t="s">
        <v>928</v>
      </c>
      <c r="E326" s="92">
        <f>VLOOKUP(C326,Spisok!$A$1:$AA$8695,5,0)</f>
        <v>1409.2476270675795</v>
      </c>
      <c r="F326" s="8">
        <f>VLOOKUP(C326,Spisok!$A$1:$AA$8695,2,0)</f>
        <v>0</v>
      </c>
      <c r="G326" s="8" t="str">
        <f>VLOOKUP(C326,Spisok!$A$1:$AA$8695,4,0)</f>
        <v>LAT</v>
      </c>
      <c r="H326" s="10">
        <v>7.2221740520588007</v>
      </c>
      <c r="I326" s="10">
        <v>11.859972130543284</v>
      </c>
      <c r="J326" s="10">
        <v>10.407079472759399</v>
      </c>
      <c r="K326" s="10">
        <f>LARGE(M326:V326,1)+LARGE(M326:V326,2)+LARGE(M326:V326,3)+LARGE(M326:V326,4)+LARGE(M326:V326,5)+LARGE(M326:V326,6)</f>
        <v>10.463458908518458</v>
      </c>
      <c r="L326" s="5">
        <f>SUM(H326:K326)</f>
        <v>39.952684563879941</v>
      </c>
      <c r="M326" s="10">
        <f>VLOOKUP(C326,игроки1,7,0)</f>
        <v>10.407079472759399</v>
      </c>
      <c r="N326" s="10">
        <f>VLOOKUP(C326,игроки1,9,0)</f>
        <v>0</v>
      </c>
      <c r="O326" s="10">
        <f>VLOOKUP(C326,игроки1,11,0)</f>
        <v>0</v>
      </c>
      <c r="P326" s="10">
        <f>VLOOKUP(C326,Spisok!$A$1:$AL$809,13,0)</f>
        <v>0</v>
      </c>
      <c r="Q326" s="10">
        <f>VLOOKUP(C326,игроки1,15,0)</f>
        <v>0</v>
      </c>
      <c r="R326" s="10">
        <f>VLOOKUP(C326,игроки1,17,0)</f>
        <v>0</v>
      </c>
      <c r="S326" s="10">
        <f>VLOOKUP(C326,игроки1,19,0)</f>
        <v>0</v>
      </c>
      <c r="T326" s="10">
        <f>VLOOKUP(C326,игроки1,21,0)</f>
        <v>5.6379435759058905E-2</v>
      </c>
      <c r="U326" s="10">
        <f>VLOOKUP(C326,игроки1,23,0)</f>
        <v>0</v>
      </c>
      <c r="V326" s="21">
        <f>VLOOKUP(C326,игроки1,25,0)</f>
        <v>0</v>
      </c>
      <c r="W326" s="16">
        <f>COUNTIFS(M326:V326,"&gt;0")</f>
        <v>2</v>
      </c>
    </row>
    <row r="327" spans="1:23" ht="12.75" customHeight="1" x14ac:dyDescent="0.25">
      <c r="A327" s="13">
        <v>323</v>
      </c>
      <c r="B327" s="13">
        <v>177</v>
      </c>
      <c r="C327" s="94" t="s">
        <v>1100</v>
      </c>
      <c r="D327" s="94" t="s">
        <v>1101</v>
      </c>
      <c r="E327" s="92">
        <f>VLOOKUP(C327,Spisok!$A$1:$AA$8695,5,0)</f>
        <v>1470</v>
      </c>
      <c r="F327" s="8">
        <f>VLOOKUP(C327,Spisok!$A$1:$AA$8695,2,0)</f>
        <v>0</v>
      </c>
      <c r="G327" s="8" t="str">
        <f>VLOOKUP(C327,Spisok!$A$1:$AA$8695,4,0)</f>
        <v>UKR</v>
      </c>
      <c r="H327" s="10"/>
      <c r="I327" s="10"/>
      <c r="J327" s="10"/>
      <c r="K327" s="10">
        <f>LARGE(M327:V327,1)+LARGE(M327:V327,2)+LARGE(M327:V327,3)+LARGE(M327:V327,4)+LARGE(M327:V327,5)+LARGE(M327:V327,6)</f>
        <v>39.415053681782361</v>
      </c>
      <c r="L327" s="5">
        <f>SUM(H327:K327)</f>
        <v>39.415053681782361</v>
      </c>
      <c r="M327" s="10">
        <f>VLOOKUP(C327,игроки1,7,0)</f>
        <v>0</v>
      </c>
      <c r="N327" s="10">
        <f>VLOOKUP(C327,игроки1,9,0)</f>
        <v>0</v>
      </c>
      <c r="O327" s="10">
        <f>VLOOKUP(C327,игроки1,11,0)</f>
        <v>0</v>
      </c>
      <c r="P327" s="10">
        <f>VLOOKUP(C327,Spisok!$A$1:$AL$809,13,0)</f>
        <v>39.415053681782361</v>
      </c>
      <c r="Q327" s="10">
        <f>VLOOKUP(C327,игроки1,15,0)</f>
        <v>0</v>
      </c>
      <c r="R327" s="10">
        <f>VLOOKUP(C327,игроки1,17,0)</f>
        <v>0</v>
      </c>
      <c r="S327" s="10">
        <f>VLOOKUP(C327,игроки1,19,0)</f>
        <v>0</v>
      </c>
      <c r="T327" s="10">
        <f>VLOOKUP(C327,игроки1,21,0)</f>
        <v>0</v>
      </c>
      <c r="U327" s="10">
        <f>VLOOKUP(C327,игроки1,23,0)</f>
        <v>0</v>
      </c>
      <c r="V327" s="21">
        <f>VLOOKUP(C327,игроки1,25,0)</f>
        <v>0</v>
      </c>
      <c r="W327" s="16">
        <f>COUNTIFS(M327:V327,"&gt;0")</f>
        <v>1</v>
      </c>
    </row>
    <row r="328" spans="1:23" ht="12.75" customHeight="1" x14ac:dyDescent="0.25">
      <c r="A328" s="13">
        <v>324</v>
      </c>
      <c r="B328" s="13"/>
      <c r="C328" s="94" t="s">
        <v>1017</v>
      </c>
      <c r="D328" s="94"/>
      <c r="E328" s="92">
        <f>VLOOKUP(C328,Spisok!$A$1:$AA$8695,5,0)</f>
        <v>1646.7553665796083</v>
      </c>
      <c r="F328" s="8">
        <f>VLOOKUP(C328,Spisok!$A$1:$AA$8695,2,0)</f>
        <v>0</v>
      </c>
      <c r="G328" s="8" t="str">
        <f>VLOOKUP(C328,Spisok!$A$1:$AA$8695,4,0)</f>
        <v>LAT</v>
      </c>
      <c r="H328" s="10"/>
      <c r="I328" s="10"/>
      <c r="J328" s="10">
        <v>39.092946058091286</v>
      </c>
      <c r="K328" s="10">
        <f>LARGE(M328:V328,1)+LARGE(M328:V328,2)+LARGE(M328:V328,3)+LARGE(M328:V328,4)+LARGE(M328:V328,5)+LARGE(M328:V328,6)</f>
        <v>0</v>
      </c>
      <c r="L328" s="5">
        <f>SUM(H328:K328)</f>
        <v>39.092946058091286</v>
      </c>
      <c r="M328" s="10">
        <f>VLOOKUP(C328,игроки1,7,0)</f>
        <v>0</v>
      </c>
      <c r="N328" s="10">
        <f>VLOOKUP(C328,игроки1,9,0)</f>
        <v>0</v>
      </c>
      <c r="O328" s="10">
        <f>VLOOKUP(C328,игроки1,11,0)</f>
        <v>0</v>
      </c>
      <c r="P328" s="10">
        <f>VLOOKUP(C328,Spisok!$A$1:$AL$809,13,0)</f>
        <v>0</v>
      </c>
      <c r="Q328" s="10">
        <f>VLOOKUP(C328,игроки1,15,0)</f>
        <v>0</v>
      </c>
      <c r="R328" s="10">
        <f>VLOOKUP(C328,игроки1,17,0)</f>
        <v>0</v>
      </c>
      <c r="S328" s="10">
        <f>VLOOKUP(C328,игроки1,19,0)</f>
        <v>0</v>
      </c>
      <c r="T328" s="10">
        <f>VLOOKUP(C328,игроки1,21,0)</f>
        <v>0</v>
      </c>
      <c r="U328" s="10">
        <f>VLOOKUP(C328,игроки1,23,0)</f>
        <v>0</v>
      </c>
      <c r="V328" s="21">
        <f>VLOOKUP(C328,игроки1,25,0)</f>
        <v>0</v>
      </c>
      <c r="W328" s="16">
        <f>COUNTIFS(M328:V328,"&gt;0")</f>
        <v>0</v>
      </c>
    </row>
    <row r="329" spans="1:23" ht="12.75" customHeight="1" x14ac:dyDescent="0.25">
      <c r="A329" s="13">
        <v>325</v>
      </c>
      <c r="B329" s="13"/>
      <c r="C329" s="92" t="s">
        <v>167</v>
      </c>
      <c r="D329" s="92" t="s">
        <v>295</v>
      </c>
      <c r="E329" s="77">
        <f>VLOOKUP(C329,Spisok!$A$1:$AA$8695,5,0)</f>
        <v>1640.8142999566346</v>
      </c>
      <c r="F329" s="8">
        <f>VLOOKUP(C329,Spisok!$A$1:$AA$8695,2,0)</f>
        <v>0</v>
      </c>
      <c r="G329" s="8" t="str">
        <f>VLOOKUP(C329,Spisok!$A$1:$AA$8695,4,0)</f>
        <v>LAT</v>
      </c>
      <c r="H329" s="10">
        <v>0</v>
      </c>
      <c r="I329" s="10">
        <v>38.649462547698555</v>
      </c>
      <c r="J329" s="10">
        <v>0</v>
      </c>
      <c r="K329" s="10">
        <f>LARGE(M329:V329,1)+LARGE(M329:V329,2)+LARGE(M329:V329,3)+LARGE(M329:V329,4)+LARGE(M329:V329,5)+LARGE(M329:V329,6)</f>
        <v>0</v>
      </c>
      <c r="L329" s="5">
        <f>SUM(H329:K329)</f>
        <v>38.649462547698555</v>
      </c>
      <c r="M329" s="10">
        <f>VLOOKUP(C329,игроки1,7,0)</f>
        <v>0</v>
      </c>
      <c r="N329" s="10">
        <f>VLOOKUP(C329,игроки1,9,0)</f>
        <v>0</v>
      </c>
      <c r="O329" s="10">
        <f>VLOOKUP(C329,игроки1,11,0)</f>
        <v>0</v>
      </c>
      <c r="P329" s="10">
        <f>VLOOKUP(C329,Spisok!$A$1:$AL$809,13,0)</f>
        <v>0</v>
      </c>
      <c r="Q329" s="10">
        <f>VLOOKUP(C329,игроки1,15,0)</f>
        <v>0</v>
      </c>
      <c r="R329" s="10">
        <f>VLOOKUP(C329,игроки1,17,0)</f>
        <v>0</v>
      </c>
      <c r="S329" s="10">
        <f>VLOOKUP(C329,игроки1,19,0)</f>
        <v>0</v>
      </c>
      <c r="T329" s="10">
        <f>VLOOKUP(C329,игроки1,21,0)</f>
        <v>0</v>
      </c>
      <c r="U329" s="10">
        <f>VLOOKUP(C329,игроки1,23,0)</f>
        <v>0</v>
      </c>
      <c r="V329" s="21">
        <f>VLOOKUP(C329,игроки1,25,0)</f>
        <v>0</v>
      </c>
      <c r="W329" s="16">
        <f>COUNTIFS(M329:V329,"&gt;0")</f>
        <v>0</v>
      </c>
    </row>
    <row r="330" spans="1:23" ht="12.75" customHeight="1" x14ac:dyDescent="0.25">
      <c r="A330" s="13">
        <v>326</v>
      </c>
      <c r="B330" s="13">
        <v>266</v>
      </c>
      <c r="C330" s="94" t="s">
        <v>1071</v>
      </c>
      <c r="D330" s="94" t="s">
        <v>882</v>
      </c>
      <c r="E330" s="92">
        <f>VLOOKUP(C330,Spisok!$A$1:$AA$8695,5,0)</f>
        <v>1476</v>
      </c>
      <c r="F330" s="8">
        <f>VLOOKUP(C330,Spisok!$A$1:$AA$8695,2,0)</f>
        <v>0</v>
      </c>
      <c r="G330" s="8" t="str">
        <f>VLOOKUP(C330,Spisok!$A$1:$AA$8695,4,0)</f>
        <v>LAT</v>
      </c>
      <c r="H330" s="10"/>
      <c r="I330" s="10">
        <v>16.682274053164797</v>
      </c>
      <c r="J330" s="10">
        <v>10.850680378552953</v>
      </c>
      <c r="K330" s="10">
        <f>LARGE(M330:V330,1)+LARGE(M330:V330,2)+LARGE(M330:V330,3)+LARGE(M330:V330,4)+LARGE(M330:V330,5)+LARGE(M330:V330,6)</f>
        <v>10.850680378552953</v>
      </c>
      <c r="L330" s="5">
        <f>SUM(H330:K330)</f>
        <v>38.383634810270699</v>
      </c>
      <c r="M330" s="10">
        <f>VLOOKUP(C330,игроки1,7,0)</f>
        <v>10.850680378552953</v>
      </c>
      <c r="N330" s="10">
        <f>VLOOKUP(C330,игроки1,9,0)</f>
        <v>0</v>
      </c>
      <c r="O330" s="10">
        <f>VLOOKUP(C330,игроки1,11,0)</f>
        <v>0</v>
      </c>
      <c r="P330" s="10">
        <f>VLOOKUP(C330,Spisok!$A$1:$AL$809,13,0)</f>
        <v>0</v>
      </c>
      <c r="Q330" s="10">
        <f>VLOOKUP(C330,игроки1,15,0)</f>
        <v>0</v>
      </c>
      <c r="R330" s="10">
        <f>VLOOKUP(C330,игроки1,17,0)</f>
        <v>0</v>
      </c>
      <c r="S330" s="10">
        <f>VLOOKUP(C330,игроки1,19,0)</f>
        <v>0</v>
      </c>
      <c r="T330" s="10">
        <f>VLOOKUP(C330,игроки1,21,0)</f>
        <v>0</v>
      </c>
      <c r="U330" s="10">
        <f>VLOOKUP(C330,игроки1,23,0)</f>
        <v>0</v>
      </c>
      <c r="V330" s="21">
        <f>VLOOKUP(C330,игроки1,25,0)</f>
        <v>0</v>
      </c>
      <c r="W330" s="16">
        <f>COUNTIFS(M330:V330,"&gt;0")</f>
        <v>1</v>
      </c>
    </row>
    <row r="331" spans="1:23" ht="12.75" customHeight="1" x14ac:dyDescent="0.25">
      <c r="A331" s="13">
        <v>327</v>
      </c>
      <c r="B331" s="13"/>
      <c r="C331" s="94" t="s">
        <v>581</v>
      </c>
      <c r="D331" s="94" t="s">
        <v>927</v>
      </c>
      <c r="E331" s="92">
        <f>VLOOKUP(C331,Spisok!$A$1:$AA$8695,5,0)</f>
        <v>1307.4290096268626</v>
      </c>
      <c r="F331" s="8">
        <f>VLOOKUP(C331,Spisok!$A$1:$AA$8695,2,0)</f>
        <v>0</v>
      </c>
      <c r="G331" s="8" t="str">
        <f>VLOOKUP(C331,Spisok!$A$1:$AA$8695,4,0)</f>
        <v>LAT</v>
      </c>
      <c r="H331" s="10">
        <v>0</v>
      </c>
      <c r="I331" s="10">
        <v>0</v>
      </c>
      <c r="J331" s="10">
        <v>38.072903667363434</v>
      </c>
      <c r="K331" s="10">
        <f>LARGE(M331:V331,1)+LARGE(M331:V331,2)+LARGE(M331:V331,3)+LARGE(M331:V331,4)+LARGE(M331:V331,5)+LARGE(M331:V331,6)</f>
        <v>0</v>
      </c>
      <c r="L331" s="5">
        <f>SUM(H331:K331)</f>
        <v>38.072903667363434</v>
      </c>
      <c r="M331" s="10">
        <f>VLOOKUP(C331,игроки1,7,0)</f>
        <v>0</v>
      </c>
      <c r="N331" s="10">
        <f>VLOOKUP(C331,игроки1,9,0)</f>
        <v>0</v>
      </c>
      <c r="O331" s="10">
        <f>VLOOKUP(C331,игроки1,11,0)</f>
        <v>0</v>
      </c>
      <c r="P331" s="10">
        <f>VLOOKUP(C331,Spisok!$A$1:$AL$809,13,0)</f>
        <v>0</v>
      </c>
      <c r="Q331" s="10">
        <f>VLOOKUP(C331,игроки1,15,0)</f>
        <v>0</v>
      </c>
      <c r="R331" s="10">
        <f>VLOOKUP(C331,игроки1,17,0)</f>
        <v>0</v>
      </c>
      <c r="S331" s="10">
        <f>VLOOKUP(C331,игроки1,19,0)</f>
        <v>0</v>
      </c>
      <c r="T331" s="10">
        <f>VLOOKUP(C331,игроки1,21,0)</f>
        <v>0</v>
      </c>
      <c r="U331" s="10">
        <f>VLOOKUP(C331,игроки1,23,0)</f>
        <v>0</v>
      </c>
      <c r="V331" s="21">
        <f>VLOOKUP(C331,игроки1,25,0)</f>
        <v>0</v>
      </c>
      <c r="W331" s="16">
        <f>COUNTIFS(M331:V331,"&gt;0")</f>
        <v>0</v>
      </c>
    </row>
    <row r="332" spans="1:23" ht="12.75" customHeight="1" x14ac:dyDescent="0.25">
      <c r="A332" s="13">
        <v>328</v>
      </c>
      <c r="B332" s="13"/>
      <c r="C332" s="94" t="s">
        <v>623</v>
      </c>
      <c r="D332" s="94" t="s">
        <v>638</v>
      </c>
      <c r="E332" s="77">
        <f>VLOOKUP(C332,Spisok!$A$1:$AA$8695,5,0)</f>
        <v>1300.66626232354</v>
      </c>
      <c r="F332" s="8">
        <f>VLOOKUP(C332,Spisok!$A$1:$AA$8695,2,0)</f>
        <v>0</v>
      </c>
      <c r="G332" s="8" t="str">
        <f>VLOOKUP(C332,Spisok!$A$1:$AA$8695,4,0)</f>
        <v>USA</v>
      </c>
      <c r="H332" s="10">
        <v>14.358600583090379</v>
      </c>
      <c r="I332" s="10">
        <v>23.617511520737327</v>
      </c>
      <c r="J332" s="10">
        <v>0</v>
      </c>
      <c r="K332" s="10">
        <f>LARGE(M332:V332,1)+LARGE(M332:V332,2)+LARGE(M332:V332,3)+LARGE(M332:V332,4)+LARGE(M332:V332,5)+LARGE(M332:V332,6)</f>
        <v>0</v>
      </c>
      <c r="L332" s="5">
        <f>SUM(H332:K332)</f>
        <v>37.976112103827703</v>
      </c>
      <c r="M332" s="10">
        <f>VLOOKUP(C332,игроки1,7,0)</f>
        <v>0</v>
      </c>
      <c r="N332" s="10">
        <f>VLOOKUP(C332,игроки1,9,0)</f>
        <v>0</v>
      </c>
      <c r="O332" s="10">
        <f>VLOOKUP(C332,игроки1,11,0)</f>
        <v>0</v>
      </c>
      <c r="P332" s="10">
        <f>VLOOKUP(C332,Spisok!$A$1:$AL$809,13,0)</f>
        <v>0</v>
      </c>
      <c r="Q332" s="10">
        <f>VLOOKUP(C332,игроки1,15,0)</f>
        <v>0</v>
      </c>
      <c r="R332" s="10">
        <f>VLOOKUP(C332,игроки1,17,0)</f>
        <v>0</v>
      </c>
      <c r="S332" s="10">
        <f>VLOOKUP(C332,игроки1,19,0)</f>
        <v>0</v>
      </c>
      <c r="T332" s="10">
        <f>VLOOKUP(C332,игроки1,21,0)</f>
        <v>0</v>
      </c>
      <c r="U332" s="10">
        <f>VLOOKUP(C332,игроки1,23,0)</f>
        <v>0</v>
      </c>
      <c r="V332" s="21">
        <f>VLOOKUP(C332,игроки1,25,0)</f>
        <v>0</v>
      </c>
      <c r="W332" s="16">
        <f>COUNTIFS(M332:V332,"&gt;0")</f>
        <v>0</v>
      </c>
    </row>
    <row r="333" spans="1:23" ht="12.75" customHeight="1" x14ac:dyDescent="0.25">
      <c r="A333" s="13">
        <v>329</v>
      </c>
      <c r="B333" s="13">
        <v>268</v>
      </c>
      <c r="C333" s="94" t="s">
        <v>761</v>
      </c>
      <c r="D333" s="94"/>
      <c r="E333" s="92">
        <f>VLOOKUP(C333,Spisok!$A$1:$AA$8695,5,0)</f>
        <v>1456.2509896676902</v>
      </c>
      <c r="F333" s="8">
        <f>VLOOKUP(C333,Spisok!$A$1:$AA$8695,2,0)</f>
        <v>0</v>
      </c>
      <c r="G333" s="8" t="str">
        <f>VLOOKUP(C333,Spisok!$A$1:$AA$8695,4,0)</f>
        <v>EST</v>
      </c>
      <c r="H333" s="10"/>
      <c r="I333" s="10">
        <v>14.632352941176471</v>
      </c>
      <c r="J333" s="10">
        <v>11.845322582568972</v>
      </c>
      <c r="K333" s="10">
        <f>LARGE(M333:V333,1)+LARGE(M333:V333,2)+LARGE(M333:V333,3)+LARGE(M333:V333,4)+LARGE(M333:V333,5)+LARGE(M333:V333,6)</f>
        <v>10.674064536000444</v>
      </c>
      <c r="L333" s="5">
        <f>SUM(H333:K333)</f>
        <v>37.15174005974589</v>
      </c>
      <c r="M333" s="10">
        <f>VLOOKUP(C333,игроки1,7,0)</f>
        <v>0</v>
      </c>
      <c r="N333" s="10">
        <f>VLOOKUP(C333,игроки1,9,0)</f>
        <v>10.674064536000444</v>
      </c>
      <c r="O333" s="10">
        <f>VLOOKUP(C333,игроки1,11,0)</f>
        <v>0</v>
      </c>
      <c r="P333" s="10">
        <f>VLOOKUP(C333,Spisok!$A$1:$AL$809,13,0)</f>
        <v>0</v>
      </c>
      <c r="Q333" s="10">
        <f>VLOOKUP(C333,игроки1,15,0)</f>
        <v>0</v>
      </c>
      <c r="R333" s="10">
        <f>VLOOKUP(C333,игроки1,17,0)</f>
        <v>0</v>
      </c>
      <c r="S333" s="10">
        <f>VLOOKUP(C333,игроки1,19,0)</f>
        <v>0</v>
      </c>
      <c r="T333" s="10">
        <f>VLOOKUP(C333,игроки1,21,0)</f>
        <v>0</v>
      </c>
      <c r="U333" s="10">
        <f>VLOOKUP(C333,игроки1,23,0)</f>
        <v>0</v>
      </c>
      <c r="V333" s="21">
        <f>VLOOKUP(C333,игроки1,25,0)</f>
        <v>0</v>
      </c>
      <c r="W333" s="16">
        <f>COUNTIFS(M333:V333,"&gt;0")</f>
        <v>1</v>
      </c>
    </row>
    <row r="334" spans="1:23" ht="12.75" customHeight="1" x14ac:dyDescent="0.25">
      <c r="A334" s="13">
        <v>330</v>
      </c>
      <c r="B334" s="13">
        <v>241</v>
      </c>
      <c r="C334" s="94" t="s">
        <v>543</v>
      </c>
      <c r="D334" s="94" t="s">
        <v>562</v>
      </c>
      <c r="E334" s="92">
        <f>VLOOKUP(C334,Spisok!$A$1:$AA$8695,5,0)</f>
        <v>1383.4812337560782</v>
      </c>
      <c r="F334" s="8">
        <f>VLOOKUP(C334,Spisok!$A$1:$AA$8695,2,0)</f>
        <v>0</v>
      </c>
      <c r="G334" s="8" t="str">
        <f>VLOOKUP(C334,Spisok!$A$1:$AA$8695,4,0)</f>
        <v>USA</v>
      </c>
      <c r="H334" s="10">
        <v>18.700573979591837</v>
      </c>
      <c r="I334" s="10">
        <v>0</v>
      </c>
      <c r="J334" s="10">
        <v>0</v>
      </c>
      <c r="K334" s="10">
        <f>LARGE(M334:V334,1)+LARGE(M334:V334,2)+LARGE(M334:V334,3)+LARGE(M334:V334,4)+LARGE(M334:V334,5)+LARGE(M334:V334,6)</f>
        <v>18.298777187907863</v>
      </c>
      <c r="L334" s="5">
        <f>SUM(H334:K334)</f>
        <v>36.999351167499697</v>
      </c>
      <c r="M334" s="10">
        <f>VLOOKUP(C334,игроки1,7,0)</f>
        <v>0</v>
      </c>
      <c r="N334" s="10">
        <f>VLOOKUP(C334,игроки1,9,0)</f>
        <v>0</v>
      </c>
      <c r="O334" s="10">
        <f>VLOOKUP(C334,игроки1,11,0)</f>
        <v>0</v>
      </c>
      <c r="P334" s="10">
        <f>VLOOKUP(C334,Spisok!$A$1:$AL$809,13,0)</f>
        <v>0</v>
      </c>
      <c r="Q334" s="10">
        <f>VLOOKUP(C334,игроки1,15,0)</f>
        <v>17.852521013682448</v>
      </c>
      <c r="R334" s="10">
        <f>VLOOKUP(C334,игроки1,17,0)</f>
        <v>0</v>
      </c>
      <c r="S334" s="10">
        <f>VLOOKUP(C334,игроки1,19,0)</f>
        <v>0</v>
      </c>
      <c r="T334" s="10">
        <f>VLOOKUP(C334,игроки1,21,0)</f>
        <v>0.4462561742254153</v>
      </c>
      <c r="U334" s="10">
        <f>VLOOKUP(C334,игроки1,23,0)</f>
        <v>0</v>
      </c>
      <c r="V334" s="21">
        <f>VLOOKUP(C334,игроки1,25,0)</f>
        <v>0</v>
      </c>
      <c r="W334" s="16">
        <f>COUNTIFS(M334:V334,"&gt;0")</f>
        <v>2</v>
      </c>
    </row>
    <row r="335" spans="1:23" ht="12.75" customHeight="1" x14ac:dyDescent="0.25">
      <c r="A335" s="13">
        <v>331</v>
      </c>
      <c r="B335" s="13"/>
      <c r="C335" s="94" t="s">
        <v>809</v>
      </c>
      <c r="D335" s="94" t="s">
        <v>864</v>
      </c>
      <c r="E335" s="77">
        <f>VLOOKUP(C335,Spisok!$A$1:$AA$8695,5,0)</f>
        <v>1643.2943616135353</v>
      </c>
      <c r="F335" s="8">
        <f>VLOOKUP(C335,Spisok!$A$1:$AA$8695,2,0)</f>
        <v>0</v>
      </c>
      <c r="G335" s="8" t="str">
        <f>VLOOKUP(C335,Spisok!$A$1:$AA$8695,4,0)</f>
        <v>LAT</v>
      </c>
      <c r="H335" s="10"/>
      <c r="I335" s="10">
        <v>36.690853152184268</v>
      </c>
      <c r="J335" s="10">
        <v>0</v>
      </c>
      <c r="K335" s="10">
        <f>LARGE(M335:V335,1)+LARGE(M335:V335,2)+LARGE(M335:V335,3)+LARGE(M335:V335,4)+LARGE(M335:V335,5)+LARGE(M335:V335,6)</f>
        <v>0</v>
      </c>
      <c r="L335" s="5">
        <f>SUM(H335:K335)</f>
        <v>36.690853152184268</v>
      </c>
      <c r="M335" s="10">
        <f>VLOOKUP(C335,игроки1,7,0)</f>
        <v>0</v>
      </c>
      <c r="N335" s="10">
        <f>VLOOKUP(C335,игроки1,9,0)</f>
        <v>0</v>
      </c>
      <c r="O335" s="10">
        <f>VLOOKUP(C335,игроки1,11,0)</f>
        <v>0</v>
      </c>
      <c r="P335" s="10">
        <f>VLOOKUP(C335,Spisok!$A$1:$AL$809,13,0)</f>
        <v>0</v>
      </c>
      <c r="Q335" s="10">
        <f>VLOOKUP(C335,игроки1,15,0)</f>
        <v>0</v>
      </c>
      <c r="R335" s="10">
        <f>VLOOKUP(C335,игроки1,17,0)</f>
        <v>0</v>
      </c>
      <c r="S335" s="10">
        <f>VLOOKUP(C335,игроки1,19,0)</f>
        <v>0</v>
      </c>
      <c r="T335" s="10">
        <f>VLOOKUP(C335,игроки1,21,0)</f>
        <v>0</v>
      </c>
      <c r="U335" s="10">
        <f>VLOOKUP(C335,игроки1,23,0)</f>
        <v>0</v>
      </c>
      <c r="V335" s="21">
        <f>VLOOKUP(C335,игроки1,25,0)</f>
        <v>0</v>
      </c>
      <c r="W335" s="16">
        <f>COUNTIFS(M335:V335,"&gt;0")</f>
        <v>0</v>
      </c>
    </row>
    <row r="336" spans="1:23" ht="12.75" customHeight="1" x14ac:dyDescent="0.25">
      <c r="A336" s="13">
        <v>332</v>
      </c>
      <c r="B336" s="13"/>
      <c r="C336" s="94" t="s">
        <v>1021</v>
      </c>
      <c r="D336" s="94"/>
      <c r="E336" s="92">
        <f>VLOOKUP(C336,Spisok!$A$1:$AA$8695,5,0)</f>
        <v>1675.7986962106077</v>
      </c>
      <c r="F336" s="8">
        <f>VLOOKUP(C336,Spisok!$A$1:$AA$8695,2,0)</f>
        <v>0</v>
      </c>
      <c r="G336" s="8" t="str">
        <f>VLOOKUP(C336,Spisok!$A$1:$AA$8695,4,0)</f>
        <v>LAT</v>
      </c>
      <c r="H336" s="10"/>
      <c r="I336" s="10"/>
      <c r="J336" s="10">
        <v>36.563430772901597</v>
      </c>
      <c r="K336" s="10">
        <f>LARGE(M336:V336,1)+LARGE(M336:V336,2)+LARGE(M336:V336,3)+LARGE(M336:V336,4)+LARGE(M336:V336,5)+LARGE(M336:V336,6)</f>
        <v>0</v>
      </c>
      <c r="L336" s="5">
        <f>SUM(H336:K336)</f>
        <v>36.563430772901597</v>
      </c>
      <c r="M336" s="10">
        <f>VLOOKUP(C336,игроки1,7,0)</f>
        <v>0</v>
      </c>
      <c r="N336" s="10">
        <f>VLOOKUP(C336,игроки1,9,0)</f>
        <v>0</v>
      </c>
      <c r="O336" s="10">
        <f>VLOOKUP(C336,игроки1,11,0)</f>
        <v>0</v>
      </c>
      <c r="P336" s="10">
        <f>VLOOKUP(C336,Spisok!$A$1:$AL$809,13,0)</f>
        <v>0</v>
      </c>
      <c r="Q336" s="10">
        <f>VLOOKUP(C336,игроки1,15,0)</f>
        <v>0</v>
      </c>
      <c r="R336" s="10">
        <f>VLOOKUP(C336,игроки1,17,0)</f>
        <v>0</v>
      </c>
      <c r="S336" s="10">
        <f>VLOOKUP(C336,игроки1,19,0)</f>
        <v>0</v>
      </c>
      <c r="T336" s="10">
        <f>VLOOKUP(C336,игроки1,21,0)</f>
        <v>0</v>
      </c>
      <c r="U336" s="10">
        <f>VLOOKUP(C336,игроки1,23,0)</f>
        <v>0</v>
      </c>
      <c r="V336" s="21">
        <f>VLOOKUP(C336,игроки1,25,0)</f>
        <v>0</v>
      </c>
      <c r="W336" s="16">
        <f>COUNTIFS(M336:V336,"&gt;0")</f>
        <v>0</v>
      </c>
    </row>
    <row r="337" spans="1:23" ht="12.75" customHeight="1" x14ac:dyDescent="0.25">
      <c r="A337" s="13">
        <v>333</v>
      </c>
      <c r="B337" s="13"/>
      <c r="C337" s="68" t="s">
        <v>657</v>
      </c>
      <c r="D337" s="68" t="s">
        <v>694</v>
      </c>
      <c r="E337" s="96">
        <f>VLOOKUP(C337,Spisok!$A$1:$AA$8695,5,0)</f>
        <v>1491</v>
      </c>
      <c r="F337" s="69">
        <f>VLOOKUP(C337,Spisok!$A$1:$AA$8695,2,0)</f>
        <v>0</v>
      </c>
      <c r="G337" s="69" t="str">
        <f>VLOOKUP(C337,Spisok!$A$1:$AA$8695,4,0)</f>
        <v>LAT</v>
      </c>
      <c r="H337" s="70">
        <v>36.333054442797476</v>
      </c>
      <c r="I337" s="70">
        <v>0</v>
      </c>
      <c r="J337" s="70">
        <v>0</v>
      </c>
      <c r="K337" s="70">
        <f>LARGE(M337:V337,1)+LARGE(M337:V337,2)+LARGE(M337:V337,3)+LARGE(M337:V337,4)+LARGE(M337:V337,5)+LARGE(M337:V337,6)</f>
        <v>0</v>
      </c>
      <c r="L337" s="5">
        <f>SUM(H337:K337)</f>
        <v>36.333054442797476</v>
      </c>
      <c r="M337" s="70">
        <f>VLOOKUP(C337,игроки1,7,0)</f>
        <v>0</v>
      </c>
      <c r="N337" s="70">
        <f>VLOOKUP(C337,игроки1,9,0)</f>
        <v>0</v>
      </c>
      <c r="O337" s="10">
        <f>VLOOKUP(C337,игроки1,11,0)</f>
        <v>0</v>
      </c>
      <c r="P337" s="10">
        <f>VLOOKUP(C337,Spisok!$A$1:$AL$809,13,0)</f>
        <v>0</v>
      </c>
      <c r="Q337" s="10">
        <f>VLOOKUP(C337,игроки1,15,0)</f>
        <v>0</v>
      </c>
      <c r="R337" s="10">
        <f>VLOOKUP(C337,игроки1,17,0)</f>
        <v>0</v>
      </c>
      <c r="S337" s="10">
        <f>VLOOKUP(C337,игроки1,19,0)</f>
        <v>0</v>
      </c>
      <c r="T337" s="10">
        <f>VLOOKUP(C337,игроки1,21,0)</f>
        <v>0</v>
      </c>
      <c r="U337" s="10">
        <f>VLOOKUP(C337,игроки1,23,0)</f>
        <v>0</v>
      </c>
      <c r="V337" s="71">
        <f>VLOOKUP(C337,игроки1,25,0)</f>
        <v>0</v>
      </c>
      <c r="W337" s="72">
        <f>COUNTIFS(M337:V337,"&gt;0")</f>
        <v>0</v>
      </c>
    </row>
    <row r="338" spans="1:23" ht="12.75" customHeight="1" x14ac:dyDescent="0.25">
      <c r="A338" s="13">
        <v>334</v>
      </c>
      <c r="B338" s="13">
        <v>191</v>
      </c>
      <c r="C338" s="94" t="s">
        <v>1134</v>
      </c>
      <c r="D338" s="94"/>
      <c r="E338" s="92">
        <f>VLOOKUP(C338,Spisok!$A$1:$AA$8695,5,0)</f>
        <v>1492.785276350266</v>
      </c>
      <c r="F338" s="8">
        <f>VLOOKUP(C338,Spisok!$A$1:$AA$8695,2,0)</f>
        <v>0</v>
      </c>
      <c r="G338" s="8" t="str">
        <f>VLOOKUP(C338,Spisok!$A$1:$AA$8695,4,0)</f>
        <v>LAT</v>
      </c>
      <c r="H338" s="10"/>
      <c r="I338" s="10"/>
      <c r="J338" s="10"/>
      <c r="K338" s="10">
        <f>LARGE(M338:V338,1)+LARGE(M338:V338,2)+LARGE(M338:V338,3)+LARGE(M338:V338,4)+LARGE(M338:V338,5)+LARGE(M338:V338,6)</f>
        <v>36.30068910860016</v>
      </c>
      <c r="L338" s="5">
        <f>SUM(H338:K338)</f>
        <v>36.30068910860016</v>
      </c>
      <c r="M338" s="10">
        <f>VLOOKUP(C338,игроки1,7,0)</f>
        <v>0</v>
      </c>
      <c r="N338" s="10">
        <f>VLOOKUP(C338,игроки1,9,0)</f>
        <v>0</v>
      </c>
      <c r="O338" s="10">
        <f>VLOOKUP(C338,игроки1,11,0)</f>
        <v>0</v>
      </c>
      <c r="P338" s="10">
        <f>VLOOKUP(C338,Spisok!$A$1:$AL$809,13,0)</f>
        <v>0</v>
      </c>
      <c r="Q338" s="10">
        <f>VLOOKUP(C338,игроки1,15,0)</f>
        <v>0</v>
      </c>
      <c r="R338" s="10">
        <f>VLOOKUP(C338,игроки1,17,0)</f>
        <v>0</v>
      </c>
      <c r="S338" s="10">
        <f>VLOOKUP(C338,игроки1,19,0)</f>
        <v>0</v>
      </c>
      <c r="T338" s="10">
        <f>VLOOKUP(C338,игроки1,21,0)</f>
        <v>36.30068910860016</v>
      </c>
      <c r="U338" s="10">
        <f>VLOOKUP(C338,игроки1,23,0)</f>
        <v>0</v>
      </c>
      <c r="V338" s="21">
        <f>VLOOKUP(C338,игроки1,25,0)</f>
        <v>0</v>
      </c>
      <c r="W338" s="16">
        <f>COUNTIFS(M338:V338,"&gt;0")</f>
        <v>1</v>
      </c>
    </row>
    <row r="339" spans="1:23" ht="12.75" customHeight="1" x14ac:dyDescent="0.25">
      <c r="A339" s="13">
        <v>335</v>
      </c>
      <c r="B339" s="13"/>
      <c r="C339" s="94" t="s">
        <v>177</v>
      </c>
      <c r="D339" s="94" t="s">
        <v>347</v>
      </c>
      <c r="E339" s="77">
        <f>VLOOKUP(C339,Spisok!$A$1:$AA$8695,5,0)</f>
        <v>1788</v>
      </c>
      <c r="F339" s="8">
        <f>VLOOKUP(C339,Spisok!$A$1:$AA$8695,2,0)</f>
        <v>0</v>
      </c>
      <c r="G339" s="8" t="str">
        <f>VLOOKUP(C339,Spisok!$A$1:$AA$8695,4,0)</f>
        <v>LAT</v>
      </c>
      <c r="H339" s="10">
        <v>35.833041176453619</v>
      </c>
      <c r="I339" s="10">
        <v>0</v>
      </c>
      <c r="J339" s="10">
        <v>0</v>
      </c>
      <c r="K339" s="10">
        <f>LARGE(M339:V339,1)+LARGE(M339:V339,2)+LARGE(M339:V339,3)+LARGE(M339:V339,4)+LARGE(M339:V339,5)+LARGE(M339:V339,6)</f>
        <v>0</v>
      </c>
      <c r="L339" s="5">
        <f>SUM(H339:K339)</f>
        <v>35.833041176453619</v>
      </c>
      <c r="M339" s="10">
        <f>VLOOKUP(C339,игроки1,7,0)</f>
        <v>0</v>
      </c>
      <c r="N339" s="10">
        <f>VLOOKUP(C339,игроки1,9,0)</f>
        <v>0</v>
      </c>
      <c r="O339" s="10">
        <f>VLOOKUP(C339,игроки1,11,0)</f>
        <v>0</v>
      </c>
      <c r="P339" s="10">
        <f>VLOOKUP(C339,Spisok!$A$1:$AL$809,13,0)</f>
        <v>0</v>
      </c>
      <c r="Q339" s="10">
        <f>VLOOKUP(C339,игроки1,15,0)</f>
        <v>0</v>
      </c>
      <c r="R339" s="10">
        <f>VLOOKUP(C339,игроки1,17,0)</f>
        <v>0</v>
      </c>
      <c r="S339" s="10">
        <f>VLOOKUP(C339,игроки1,19,0)</f>
        <v>0</v>
      </c>
      <c r="T339" s="10">
        <f>VLOOKUP(C339,игроки1,21,0)</f>
        <v>0</v>
      </c>
      <c r="U339" s="10">
        <f>VLOOKUP(C339,игроки1,23,0)</f>
        <v>0</v>
      </c>
      <c r="V339" s="21">
        <f>VLOOKUP(C339,игроки1,25,0)</f>
        <v>0</v>
      </c>
      <c r="W339" s="16">
        <f>COUNTIFS(M339:V339,"&gt;0")</f>
        <v>0</v>
      </c>
    </row>
    <row r="340" spans="1:23" ht="12.75" customHeight="1" x14ac:dyDescent="0.25">
      <c r="A340" s="13">
        <v>336</v>
      </c>
      <c r="B340" s="13"/>
      <c r="C340" s="94" t="s">
        <v>158</v>
      </c>
      <c r="D340" s="94" t="s">
        <v>355</v>
      </c>
      <c r="E340" s="77">
        <f>VLOOKUP(C340,Spisok!$A$1:$AA$8695,5,0)</f>
        <v>1777.3873524677333</v>
      </c>
      <c r="F340" s="8">
        <f>VLOOKUP(C340,Spisok!$A$1:$AA$8695,2,0)</f>
        <v>0</v>
      </c>
      <c r="G340" s="8" t="str">
        <f>VLOOKUP(C340,Spisok!$A$1:$AA$8695,4,0)</f>
        <v>LAT</v>
      </c>
      <c r="H340" s="10">
        <v>0</v>
      </c>
      <c r="I340" s="10">
        <v>35.514669984408712</v>
      </c>
      <c r="J340" s="10">
        <v>0</v>
      </c>
      <c r="K340" s="10">
        <f>LARGE(M340:V340,1)+LARGE(M340:V340,2)+LARGE(M340:V340,3)+LARGE(M340:V340,4)+LARGE(M340:V340,5)+LARGE(M340:V340,6)</f>
        <v>0</v>
      </c>
      <c r="L340" s="5">
        <f>SUM(H340:K340)</f>
        <v>35.514669984408712</v>
      </c>
      <c r="M340" s="10">
        <f>VLOOKUP(C340,игроки1,7,0)</f>
        <v>0</v>
      </c>
      <c r="N340" s="10">
        <f>VLOOKUP(C340,игроки1,9,0)</f>
        <v>0</v>
      </c>
      <c r="O340" s="10">
        <f>VLOOKUP(C340,игроки1,11,0)</f>
        <v>0</v>
      </c>
      <c r="P340" s="10">
        <f>VLOOKUP(C340,Spisok!$A$1:$AL$809,13,0)</f>
        <v>0</v>
      </c>
      <c r="Q340" s="10">
        <f>VLOOKUP(C340,игроки1,15,0)</f>
        <v>0</v>
      </c>
      <c r="R340" s="10">
        <f>VLOOKUP(C340,игроки1,17,0)</f>
        <v>0</v>
      </c>
      <c r="S340" s="10">
        <f>VLOOKUP(C340,игроки1,19,0)</f>
        <v>0</v>
      </c>
      <c r="T340" s="10">
        <f>VLOOKUP(C340,игроки1,21,0)</f>
        <v>0</v>
      </c>
      <c r="U340" s="10">
        <f>VLOOKUP(C340,игроки1,23,0)</f>
        <v>0</v>
      </c>
      <c r="V340" s="21">
        <f>VLOOKUP(C340,игроки1,25,0)</f>
        <v>0</v>
      </c>
      <c r="W340" s="16">
        <f>COUNTIFS(M340:V340,"&gt;0")</f>
        <v>0</v>
      </c>
    </row>
    <row r="341" spans="1:23" ht="12.75" customHeight="1" x14ac:dyDescent="0.25">
      <c r="A341" s="13">
        <v>337</v>
      </c>
      <c r="B341" s="13">
        <v>242</v>
      </c>
      <c r="C341" s="94" t="s">
        <v>114</v>
      </c>
      <c r="D341" s="94" t="s">
        <v>296</v>
      </c>
      <c r="E341" s="92">
        <f>VLOOKUP(C341,Spisok!$A$1:$AA$8695,5,0)</f>
        <v>1547</v>
      </c>
      <c r="F341" s="8">
        <f>VLOOKUP(C341,Spisok!$A$1:$AA$8695,2,0)</f>
        <v>0</v>
      </c>
      <c r="G341" s="8" t="str">
        <f>VLOOKUP(C341,Spisok!$A$1:$AA$8695,4,0)</f>
        <v>RUS</v>
      </c>
      <c r="H341" s="10">
        <v>8.874355104953775</v>
      </c>
      <c r="I341" s="10">
        <v>7.6019424033864471</v>
      </c>
      <c r="J341" s="10">
        <v>0</v>
      </c>
      <c r="K341" s="10">
        <f>LARGE(M341:V341,1)+LARGE(M341:V341,2)+LARGE(M341:V341,3)+LARGE(M341:V341,4)+LARGE(M341:V341,5)+LARGE(M341:V341,6)</f>
        <v>18.240007586174194</v>
      </c>
      <c r="L341" s="5">
        <f>SUM(H341:K341)</f>
        <v>34.716305094514418</v>
      </c>
      <c r="M341" s="10">
        <f>VLOOKUP(C341,игроки1,7,0)</f>
        <v>0</v>
      </c>
      <c r="N341" s="10">
        <f>VLOOKUP(C341,игроки1,9,0)</f>
        <v>0</v>
      </c>
      <c r="O341" s="10">
        <f>VLOOKUP(C341,игроки1,11,0)</f>
        <v>0</v>
      </c>
      <c r="P341" s="10">
        <f>VLOOKUP(C341,Spisok!$A$1:$AL$809,13,0)</f>
        <v>18.240007586174194</v>
      </c>
      <c r="Q341" s="10">
        <f>VLOOKUP(C341,игроки1,15,0)</f>
        <v>0</v>
      </c>
      <c r="R341" s="10">
        <f>VLOOKUP(C341,игроки1,17,0)</f>
        <v>0</v>
      </c>
      <c r="S341" s="10">
        <f>VLOOKUP(C341,игроки1,19,0)</f>
        <v>0</v>
      </c>
      <c r="T341" s="10">
        <f>VLOOKUP(C341,игроки1,21,0)</f>
        <v>0</v>
      </c>
      <c r="U341" s="10">
        <f>VLOOKUP(C341,игроки1,23,0)</f>
        <v>0</v>
      </c>
      <c r="V341" s="21">
        <f>VLOOKUP(C341,игроки1,25,0)</f>
        <v>0</v>
      </c>
      <c r="W341" s="16">
        <f>COUNTIFS(M341:V341,"&gt;0")</f>
        <v>1</v>
      </c>
    </row>
    <row r="342" spans="1:23" ht="12.75" customHeight="1" x14ac:dyDescent="0.25">
      <c r="A342" s="13">
        <v>338</v>
      </c>
      <c r="B342" s="13">
        <v>217</v>
      </c>
      <c r="C342" s="94" t="s">
        <v>1036</v>
      </c>
      <c r="D342" s="94"/>
      <c r="E342" s="92">
        <f>VLOOKUP(C342,Spisok!$A$1:$AA$8695,5,0)</f>
        <v>1319</v>
      </c>
      <c r="F342" s="8">
        <f>VLOOKUP(C342,Spisok!$A$1:$AA$8695,2,0)</f>
        <v>0</v>
      </c>
      <c r="G342" s="8" t="str">
        <f>VLOOKUP(C342,Spisok!$A$1:$AA$8695,4,0)</f>
        <v>EST</v>
      </c>
      <c r="H342" s="10"/>
      <c r="I342" s="10"/>
      <c r="J342" s="10">
        <v>8.9953347788948026</v>
      </c>
      <c r="K342" s="10">
        <f>LARGE(M342:V342,1)+LARGE(M342:V342,2)+LARGE(M342:V342,3)+LARGE(M342:V342,4)+LARGE(M342:V342,5)+LARGE(M342:V342,6)</f>
        <v>25.380533241683025</v>
      </c>
      <c r="L342" s="5">
        <f>SUM(H342:K342)</f>
        <v>34.375868020577826</v>
      </c>
      <c r="M342" s="10">
        <f>VLOOKUP(C342,игроки1,7,0)</f>
        <v>0</v>
      </c>
      <c r="N342" s="10">
        <f>VLOOKUP(C342,игроки1,9,0)</f>
        <v>0</v>
      </c>
      <c r="O342" s="10">
        <f>VLOOKUP(C342,игроки1,11,0)</f>
        <v>25.380533241683025</v>
      </c>
      <c r="P342" s="10">
        <f>VLOOKUP(C342,Spisok!$A$1:$AL$809,13,0)</f>
        <v>0</v>
      </c>
      <c r="Q342" s="10">
        <f>VLOOKUP(C342,игроки1,15,0)</f>
        <v>0</v>
      </c>
      <c r="R342" s="10">
        <f>VLOOKUP(C342,игроки1,17,0)</f>
        <v>0</v>
      </c>
      <c r="S342" s="10">
        <f>VLOOKUP(C342,игроки1,19,0)</f>
        <v>0</v>
      </c>
      <c r="T342" s="10">
        <f>VLOOKUP(C342,игроки1,21,0)</f>
        <v>0</v>
      </c>
      <c r="U342" s="10">
        <f>VLOOKUP(C342,игроки1,23,0)</f>
        <v>0</v>
      </c>
      <c r="V342" s="21">
        <f>VLOOKUP(C342,игроки1,25,0)</f>
        <v>0</v>
      </c>
      <c r="W342" s="16">
        <f>COUNTIFS(M342:V342,"&gt;0")</f>
        <v>1</v>
      </c>
    </row>
    <row r="343" spans="1:23" ht="12.75" customHeight="1" x14ac:dyDescent="0.25">
      <c r="A343" s="13">
        <v>339</v>
      </c>
      <c r="B343" s="13"/>
      <c r="C343" s="94" t="s">
        <v>97</v>
      </c>
      <c r="D343" s="94" t="s">
        <v>348</v>
      </c>
      <c r="E343" s="77">
        <f>VLOOKUP(C343,Spisok!$A$1:$AA$8695,5,0)</f>
        <v>1684</v>
      </c>
      <c r="F343" s="8">
        <f>VLOOKUP(C343,Spisok!$A$1:$AA$8695,2,0)</f>
        <v>0</v>
      </c>
      <c r="G343" s="8" t="str">
        <f>VLOOKUP(C343,Spisok!$A$1:$AA$8695,4,0)</f>
        <v>LAT</v>
      </c>
      <c r="H343" s="10">
        <v>34.347151507252818</v>
      </c>
      <c r="I343" s="10">
        <v>0</v>
      </c>
      <c r="J343" s="10">
        <v>0</v>
      </c>
      <c r="K343" s="10">
        <f>LARGE(M343:V343,1)+LARGE(M343:V343,2)+LARGE(M343:V343,3)+LARGE(M343:V343,4)+LARGE(M343:V343,5)+LARGE(M343:V343,6)</f>
        <v>0</v>
      </c>
      <c r="L343" s="5">
        <f>SUM(H343:K343)</f>
        <v>34.347151507252818</v>
      </c>
      <c r="M343" s="10">
        <f>VLOOKUP(C343,игроки1,7,0)</f>
        <v>0</v>
      </c>
      <c r="N343" s="10">
        <f>VLOOKUP(C343,игроки1,9,0)</f>
        <v>0</v>
      </c>
      <c r="O343" s="10">
        <f>VLOOKUP(C343,игроки1,11,0)</f>
        <v>0</v>
      </c>
      <c r="P343" s="10">
        <f>VLOOKUP(C343,Spisok!$A$1:$AL$809,13,0)</f>
        <v>0</v>
      </c>
      <c r="Q343" s="10">
        <f>VLOOKUP(C343,игроки1,15,0)</f>
        <v>0</v>
      </c>
      <c r="R343" s="10">
        <f>VLOOKUP(C343,игроки1,17,0)</f>
        <v>0</v>
      </c>
      <c r="S343" s="10">
        <f>VLOOKUP(C343,игроки1,19,0)</f>
        <v>0</v>
      </c>
      <c r="T343" s="10">
        <f>VLOOKUP(C343,игроки1,21,0)</f>
        <v>0</v>
      </c>
      <c r="U343" s="10">
        <f>VLOOKUP(C343,игроки1,23,0)</f>
        <v>0</v>
      </c>
      <c r="V343" s="21">
        <f>VLOOKUP(C343,игроки1,25,0)</f>
        <v>0</v>
      </c>
      <c r="W343" s="16">
        <f>COUNTIFS(M343:V343,"&gt;0")</f>
        <v>0</v>
      </c>
    </row>
    <row r="344" spans="1:23" ht="12.75" customHeight="1" x14ac:dyDescent="0.25">
      <c r="A344" s="13">
        <v>340</v>
      </c>
      <c r="B344" s="13"/>
      <c r="C344" s="94" t="s">
        <v>951</v>
      </c>
      <c r="D344" s="94" t="s">
        <v>337</v>
      </c>
      <c r="E344" s="92">
        <f>VLOOKUP(C344,Spisok!$A$1:$AA$8695,5,0)</f>
        <v>1758.7415853932848</v>
      </c>
      <c r="F344" s="8">
        <f>VLOOKUP(C344,Spisok!$A$1:$AA$8695,2,0)</f>
        <v>0</v>
      </c>
      <c r="G344" s="8" t="str">
        <f>VLOOKUP(C344,Spisok!$A$1:$AA$8695,4,0)</f>
        <v>LAT</v>
      </c>
      <c r="H344" s="10">
        <v>0</v>
      </c>
      <c r="I344" s="10">
        <v>0</v>
      </c>
      <c r="J344" s="10">
        <v>34.096667531120332</v>
      </c>
      <c r="K344" s="10">
        <f>LARGE(M344:V344,1)+LARGE(M344:V344,2)+LARGE(M344:V344,3)+LARGE(M344:V344,4)+LARGE(M344:V344,5)+LARGE(M344:V344,6)</f>
        <v>0</v>
      </c>
      <c r="L344" s="5">
        <f>SUM(H344:K344)</f>
        <v>34.096667531120332</v>
      </c>
      <c r="M344" s="10">
        <f>VLOOKUP(C344,игроки1,7,0)</f>
        <v>0</v>
      </c>
      <c r="N344" s="10">
        <f>VLOOKUP(C344,игроки1,9,0)</f>
        <v>0</v>
      </c>
      <c r="O344" s="10">
        <f>VLOOKUP(C344,игроки1,11,0)</f>
        <v>0</v>
      </c>
      <c r="P344" s="10">
        <f>VLOOKUP(C344,Spisok!$A$1:$AL$809,13,0)</f>
        <v>0</v>
      </c>
      <c r="Q344" s="10">
        <f>VLOOKUP(C344,игроки1,15,0)</f>
        <v>0</v>
      </c>
      <c r="R344" s="10">
        <f>VLOOKUP(C344,игроки1,17,0)</f>
        <v>0</v>
      </c>
      <c r="S344" s="10">
        <f>VLOOKUP(C344,игроки1,19,0)</f>
        <v>0</v>
      </c>
      <c r="T344" s="10">
        <f>VLOOKUP(C344,игроки1,21,0)</f>
        <v>0</v>
      </c>
      <c r="U344" s="10">
        <f>VLOOKUP(C344,игроки1,23,0)</f>
        <v>0</v>
      </c>
      <c r="V344" s="21">
        <f>VLOOKUP(C344,игроки1,25,0)</f>
        <v>0</v>
      </c>
      <c r="W344" s="16">
        <f>COUNTIFS(M344:V344,"&gt;0")</f>
        <v>0</v>
      </c>
    </row>
    <row r="345" spans="1:23" ht="12.75" customHeight="1" x14ac:dyDescent="0.25">
      <c r="A345" s="13">
        <v>341</v>
      </c>
      <c r="B345" s="13"/>
      <c r="C345" s="94" t="s">
        <v>28</v>
      </c>
      <c r="D345" s="94" t="s">
        <v>283</v>
      </c>
      <c r="E345" s="77">
        <f>VLOOKUP(C345,Spisok!$A$1:$AA$8695,5,0)</f>
        <v>2031.2376562052293</v>
      </c>
      <c r="F345" s="8">
        <f>VLOOKUP(C345,Spisok!$A$1:$AA$8695,2,0)</f>
        <v>0</v>
      </c>
      <c r="G345" s="8" t="str">
        <f>VLOOKUP(C345,Spisok!$A$1:$AA$8695,4,0)</f>
        <v>UKR</v>
      </c>
      <c r="H345" s="10">
        <v>0</v>
      </c>
      <c r="I345" s="10">
        <v>33.443875711916945</v>
      </c>
      <c r="J345" s="10">
        <v>0</v>
      </c>
      <c r="K345" s="10">
        <f>LARGE(M345:V345,1)+LARGE(M345:V345,2)+LARGE(M345:V345,3)+LARGE(M345:V345,4)+LARGE(M345:V345,5)+LARGE(M345:V345,6)</f>
        <v>0</v>
      </c>
      <c r="L345" s="5">
        <f>SUM(H345:K345)</f>
        <v>33.443875711916945</v>
      </c>
      <c r="M345" s="10">
        <f>VLOOKUP(C345,игроки1,7,0)</f>
        <v>0</v>
      </c>
      <c r="N345" s="10">
        <f>VLOOKUP(C345,игроки1,9,0)</f>
        <v>0</v>
      </c>
      <c r="O345" s="10">
        <f>VLOOKUP(C345,игроки1,11,0)</f>
        <v>0</v>
      </c>
      <c r="P345" s="10">
        <f>VLOOKUP(C345,Spisok!$A$1:$AL$809,13,0)</f>
        <v>0</v>
      </c>
      <c r="Q345" s="10">
        <f>VLOOKUP(C345,игроки1,15,0)</f>
        <v>0</v>
      </c>
      <c r="R345" s="10">
        <f>VLOOKUP(C345,игроки1,17,0)</f>
        <v>0</v>
      </c>
      <c r="S345" s="10">
        <f>VLOOKUP(C345,игроки1,19,0)</f>
        <v>0</v>
      </c>
      <c r="T345" s="10">
        <f>VLOOKUP(C345,игроки1,21,0)</f>
        <v>0</v>
      </c>
      <c r="U345" s="10">
        <f>VLOOKUP(C345,игроки1,23,0)</f>
        <v>0</v>
      </c>
      <c r="V345" s="21">
        <f>VLOOKUP(C345,игроки1,25,0)</f>
        <v>0</v>
      </c>
      <c r="W345" s="16">
        <f>COUNTIFS(M345:V345,"&gt;0")</f>
        <v>0</v>
      </c>
    </row>
    <row r="346" spans="1:23" ht="12.75" customHeight="1" x14ac:dyDescent="0.25">
      <c r="A346" s="13">
        <v>342</v>
      </c>
      <c r="B346" s="13"/>
      <c r="C346" s="94" t="s">
        <v>778</v>
      </c>
      <c r="D346" s="94" t="s">
        <v>772</v>
      </c>
      <c r="E346" s="77">
        <f>VLOOKUP(C346,Spisok!$A$1:$AA$8695,5,0)</f>
        <v>1611</v>
      </c>
      <c r="F346" s="8">
        <f>VLOOKUP(C346,Spisok!$A$1:$AA$8695,2,0)</f>
        <v>0</v>
      </c>
      <c r="G346" s="8" t="str">
        <f>VLOOKUP(C346,Spisok!$A$1:$AA$8695,4,0)</f>
        <v>RUS</v>
      </c>
      <c r="H346" s="10"/>
      <c r="I346" s="10">
        <v>33.419819819819821</v>
      </c>
      <c r="J346" s="10">
        <v>0</v>
      </c>
      <c r="K346" s="10">
        <f>LARGE(M346:V346,1)+LARGE(M346:V346,2)+LARGE(M346:V346,3)+LARGE(M346:V346,4)+LARGE(M346:V346,5)+LARGE(M346:V346,6)</f>
        <v>0</v>
      </c>
      <c r="L346" s="5">
        <f>SUM(H346:K346)</f>
        <v>33.419819819819821</v>
      </c>
      <c r="M346" s="10">
        <f>VLOOKUP(C346,игроки1,7,0)</f>
        <v>0</v>
      </c>
      <c r="N346" s="10">
        <f>VLOOKUP(C346,игроки1,9,0)</f>
        <v>0</v>
      </c>
      <c r="O346" s="10">
        <f>VLOOKUP(C346,игроки1,11,0)</f>
        <v>0</v>
      </c>
      <c r="P346" s="10">
        <f>VLOOKUP(C346,Spisok!$A$1:$AL$809,13,0)</f>
        <v>0</v>
      </c>
      <c r="Q346" s="10">
        <f>VLOOKUP(C346,игроки1,15,0)</f>
        <v>0</v>
      </c>
      <c r="R346" s="10">
        <f>VLOOKUP(C346,игроки1,17,0)</f>
        <v>0</v>
      </c>
      <c r="S346" s="10">
        <f>VLOOKUP(C346,игроки1,19,0)</f>
        <v>0</v>
      </c>
      <c r="T346" s="10">
        <f>VLOOKUP(C346,игроки1,21,0)</f>
        <v>0</v>
      </c>
      <c r="U346" s="10">
        <f>VLOOKUP(C346,игроки1,23,0)</f>
        <v>0</v>
      </c>
      <c r="V346" s="21">
        <f>VLOOKUP(C346,игроки1,25,0)</f>
        <v>0</v>
      </c>
      <c r="W346" s="16">
        <f>COUNTIFS(M346:V346,"&gt;0")</f>
        <v>0</v>
      </c>
    </row>
    <row r="347" spans="1:23" ht="12.75" customHeight="1" x14ac:dyDescent="0.25">
      <c r="A347" s="13">
        <v>343</v>
      </c>
      <c r="B347" s="13"/>
      <c r="C347" s="94" t="s">
        <v>949</v>
      </c>
      <c r="D347" s="94" t="s">
        <v>324</v>
      </c>
      <c r="E347" s="77">
        <f>VLOOKUP(C347,Spisok!$A$1:$AA$8695,5,0)</f>
        <v>1846</v>
      </c>
      <c r="F347" s="8">
        <f>VLOOKUP(C347,Spisok!$A$1:$AA$8695,2,0)</f>
        <v>0</v>
      </c>
      <c r="G347" s="8" t="str">
        <f>VLOOKUP(C347,Spisok!$A$1:$AA$8695,4,0)</f>
        <v>LAT</v>
      </c>
      <c r="H347" s="10">
        <v>32.880897903291114</v>
      </c>
      <c r="I347" s="10">
        <v>0</v>
      </c>
      <c r="J347" s="10">
        <v>0</v>
      </c>
      <c r="K347" s="10">
        <f>LARGE(M347:V347,1)+LARGE(M347:V347,2)+LARGE(M347:V347,3)+LARGE(M347:V347,4)+LARGE(M347:V347,5)+LARGE(M347:V347,6)</f>
        <v>0</v>
      </c>
      <c r="L347" s="5">
        <f>SUM(H347:K347)</f>
        <v>32.880897903291114</v>
      </c>
      <c r="M347" s="10">
        <f>VLOOKUP(C347,игроки1,7,0)</f>
        <v>0</v>
      </c>
      <c r="N347" s="10">
        <f>VLOOKUP(C347,игроки1,9,0)</f>
        <v>0</v>
      </c>
      <c r="O347" s="10">
        <f>VLOOKUP(C347,игроки1,11,0)</f>
        <v>0</v>
      </c>
      <c r="P347" s="10">
        <f>VLOOKUP(C347,Spisok!$A$1:$AL$809,13,0)</f>
        <v>0</v>
      </c>
      <c r="Q347" s="10">
        <f>VLOOKUP(C347,игроки1,15,0)</f>
        <v>0</v>
      </c>
      <c r="R347" s="10">
        <f>VLOOKUP(C347,игроки1,17,0)</f>
        <v>0</v>
      </c>
      <c r="S347" s="10">
        <f>VLOOKUP(C347,игроки1,19,0)</f>
        <v>0</v>
      </c>
      <c r="T347" s="10">
        <f>VLOOKUP(C347,игроки1,21,0)</f>
        <v>0</v>
      </c>
      <c r="U347" s="10">
        <f>VLOOKUP(C347,игроки1,23,0)</f>
        <v>0</v>
      </c>
      <c r="V347" s="21">
        <f>VLOOKUP(C347,игроки1,25,0)</f>
        <v>0</v>
      </c>
      <c r="W347" s="16">
        <f>COUNTIFS(M347:V347,"&gt;0")</f>
        <v>0</v>
      </c>
    </row>
    <row r="348" spans="1:23" ht="12.75" customHeight="1" x14ac:dyDescent="0.25">
      <c r="A348" s="13">
        <v>344</v>
      </c>
      <c r="B348" s="13">
        <v>294</v>
      </c>
      <c r="C348" s="94" t="s">
        <v>798</v>
      </c>
      <c r="D348" s="94" t="s">
        <v>883</v>
      </c>
      <c r="E348" s="92">
        <f>VLOOKUP(C348,Spisok!$A$1:$AA$8695,5,0)</f>
        <v>1402</v>
      </c>
      <c r="F348" s="8">
        <f>VLOOKUP(C348,Spisok!$A$1:$AA$8695,2,0)</f>
        <v>0</v>
      </c>
      <c r="G348" s="8" t="str">
        <f>VLOOKUP(C348,Spisok!$A$1:$AA$8695,4,0)</f>
        <v>LAT</v>
      </c>
      <c r="H348" s="10"/>
      <c r="I348" s="10">
        <v>16.492381091068175</v>
      </c>
      <c r="J348" s="10">
        <v>11.155208481917159</v>
      </c>
      <c r="K348" s="10">
        <f>LARGE(M348:V348,1)+LARGE(M348:V348,2)+LARGE(M348:V348,3)+LARGE(M348:V348,4)+LARGE(M348:V348,5)+LARGE(M348:V348,6)</f>
        <v>5.2282326910452595</v>
      </c>
      <c r="L348" s="5">
        <f>SUM(H348:K348)</f>
        <v>32.875822264030589</v>
      </c>
      <c r="M348" s="10">
        <f>VLOOKUP(C348,игроки1,7,0)</f>
        <v>4.6810647915620294</v>
      </c>
      <c r="N348" s="10">
        <f>VLOOKUP(C348,игроки1,9,0)</f>
        <v>0</v>
      </c>
      <c r="O348" s="10">
        <f>VLOOKUP(C348,игроки1,11,0)</f>
        <v>0</v>
      </c>
      <c r="P348" s="10">
        <f>VLOOKUP(C348,Spisok!$A$1:$AL$809,13,0)</f>
        <v>0</v>
      </c>
      <c r="Q348" s="10">
        <f>VLOOKUP(C348,игроки1,15,0)</f>
        <v>0</v>
      </c>
      <c r="R348" s="10">
        <f>VLOOKUP(C348,игроки1,17,0)</f>
        <v>0</v>
      </c>
      <c r="S348" s="10">
        <f>VLOOKUP(C348,игроки1,19,0)</f>
        <v>0</v>
      </c>
      <c r="T348" s="10">
        <f>VLOOKUP(C348,игроки1,21,0)</f>
        <v>0</v>
      </c>
      <c r="U348" s="10">
        <f>VLOOKUP(C348,игроки1,23,0)</f>
        <v>0.5471678994832303</v>
      </c>
      <c r="V348" s="21">
        <f>VLOOKUP(C348,игроки1,25,0)</f>
        <v>0</v>
      </c>
      <c r="W348" s="16">
        <f>COUNTIFS(M348:V348,"&gt;0")</f>
        <v>2</v>
      </c>
    </row>
    <row r="349" spans="1:23" ht="12.75" customHeight="1" x14ac:dyDescent="0.25">
      <c r="A349" s="13">
        <v>345</v>
      </c>
      <c r="B349" s="13">
        <v>275</v>
      </c>
      <c r="C349" s="94" t="s">
        <v>830</v>
      </c>
      <c r="D349" s="94" t="s">
        <v>873</v>
      </c>
      <c r="E349" s="92">
        <f>VLOOKUP(C349,Spisok!$A$1:$AA$8695,5,0)</f>
        <v>1342.9091369767714</v>
      </c>
      <c r="F349" s="8">
        <f>VLOOKUP(C349,Spisok!$A$1:$AA$8695,2,0)</f>
        <v>0</v>
      </c>
      <c r="G349" s="8" t="str">
        <f>VLOOKUP(C349,Spisok!$A$1:$AA$8695,4,0)</f>
        <v>LAT</v>
      </c>
      <c r="H349" s="10"/>
      <c r="I349" s="10">
        <v>23.735295545983988</v>
      </c>
      <c r="J349" s="10">
        <v>0</v>
      </c>
      <c r="K349" s="10">
        <f>LARGE(M349:V349,1)+LARGE(M349:V349,2)+LARGE(M349:V349,3)+LARGE(M349:V349,4)+LARGE(M349:V349,5)+LARGE(M349:V349,6)</f>
        <v>9.0904459510578413</v>
      </c>
      <c r="L349" s="5">
        <f>SUM(H349:K349)</f>
        <v>32.825741497041832</v>
      </c>
      <c r="M349" s="10">
        <f>VLOOKUP(C349,игроки1,7,0)</f>
        <v>0</v>
      </c>
      <c r="N349" s="10">
        <f>VLOOKUP(C349,игроки1,9,0)</f>
        <v>0</v>
      </c>
      <c r="O349" s="10">
        <f>VLOOKUP(C349,игроки1,11,0)</f>
        <v>0</v>
      </c>
      <c r="P349" s="10">
        <f>VLOOKUP(C349,Spisok!$A$1:$AL$809,13,0)</f>
        <v>0</v>
      </c>
      <c r="Q349" s="10">
        <f>VLOOKUP(C349,игроки1,15,0)</f>
        <v>0</v>
      </c>
      <c r="R349" s="10">
        <f>VLOOKUP(C349,игроки1,17,0)</f>
        <v>0</v>
      </c>
      <c r="S349" s="10">
        <f>VLOOKUP(C349,игроки1,19,0)</f>
        <v>0</v>
      </c>
      <c r="T349" s="10">
        <f>VLOOKUP(C349,игроки1,21,0)</f>
        <v>9.0904459510578413</v>
      </c>
      <c r="U349" s="10">
        <f>VLOOKUP(C349,игроки1,23,0)</f>
        <v>0</v>
      </c>
      <c r="V349" s="21">
        <f>VLOOKUP(C349,игроки1,25,0)</f>
        <v>0</v>
      </c>
      <c r="W349" s="16">
        <f>COUNTIFS(M349:V349,"&gt;0")</f>
        <v>1</v>
      </c>
    </row>
    <row r="350" spans="1:23" ht="12.75" customHeight="1" x14ac:dyDescent="0.25">
      <c r="A350" s="13">
        <v>346</v>
      </c>
      <c r="B350" s="13"/>
      <c r="C350" s="94" t="s">
        <v>996</v>
      </c>
      <c r="D350" s="94" t="s">
        <v>1003</v>
      </c>
      <c r="E350" s="92">
        <f>VLOOKUP(C350,Spisok!$A$1:$AA$8695,5,0)</f>
        <v>1422.0331126000347</v>
      </c>
      <c r="F350" s="8">
        <f>VLOOKUP(C350,Spisok!$A$1:$AA$8695,2,0)</f>
        <v>0</v>
      </c>
      <c r="G350" s="8" t="str">
        <f>VLOOKUP(C350,Spisok!$A$1:$AA$8695,4,0)</f>
        <v>RUS</v>
      </c>
      <c r="H350" s="10"/>
      <c r="I350" s="10"/>
      <c r="J350" s="10">
        <v>32.544309701492537</v>
      </c>
      <c r="K350" s="10">
        <f>LARGE(M350:V350,1)+LARGE(M350:V350,2)+LARGE(M350:V350,3)+LARGE(M350:V350,4)+LARGE(M350:V350,5)+LARGE(M350:V350,6)</f>
        <v>0</v>
      </c>
      <c r="L350" s="5">
        <f>SUM(H350:K350)</f>
        <v>32.544309701492537</v>
      </c>
      <c r="M350" s="10">
        <f>VLOOKUP(C350,игроки1,7,0)</f>
        <v>0</v>
      </c>
      <c r="N350" s="10">
        <f>VLOOKUP(C350,игроки1,9,0)</f>
        <v>0</v>
      </c>
      <c r="O350" s="10">
        <f>VLOOKUP(C350,игроки1,11,0)</f>
        <v>0</v>
      </c>
      <c r="P350" s="10">
        <f>VLOOKUP(C350,Spisok!$A$1:$AL$809,13,0)</f>
        <v>0</v>
      </c>
      <c r="Q350" s="10">
        <f>VLOOKUP(C350,игроки1,15,0)</f>
        <v>0</v>
      </c>
      <c r="R350" s="10">
        <f>VLOOKUP(C350,игроки1,17,0)</f>
        <v>0</v>
      </c>
      <c r="S350" s="10">
        <f>VLOOKUP(C350,игроки1,19,0)</f>
        <v>0</v>
      </c>
      <c r="T350" s="10">
        <f>VLOOKUP(C350,игроки1,21,0)</f>
        <v>0</v>
      </c>
      <c r="U350" s="10">
        <f>VLOOKUP(C350,игроки1,23,0)</f>
        <v>0</v>
      </c>
      <c r="V350" s="21">
        <f>VLOOKUP(C350,игроки1,25,0)</f>
        <v>0</v>
      </c>
      <c r="W350" s="16">
        <f>COUNTIFS(M350:V350,"&gt;0")</f>
        <v>0</v>
      </c>
    </row>
    <row r="351" spans="1:23" ht="12.75" customHeight="1" x14ac:dyDescent="0.25">
      <c r="A351" s="13">
        <v>347</v>
      </c>
      <c r="B351" s="13"/>
      <c r="C351" s="94" t="s">
        <v>76</v>
      </c>
      <c r="D351" s="94" t="s">
        <v>340</v>
      </c>
      <c r="E351" s="77">
        <f>VLOOKUP(C351,Spisok!$A$1:$AA$8695,5,0)</f>
        <v>1710.3030897132351</v>
      </c>
      <c r="F351" s="8">
        <f>VLOOKUP(C351,Spisok!$A$1:$AA$8695,2,0)</f>
        <v>0</v>
      </c>
      <c r="G351" s="8" t="str">
        <f>VLOOKUP(C351,Spisok!$A$1:$AA$8695,4,0)</f>
        <v>BLR</v>
      </c>
      <c r="H351" s="10">
        <v>32.26987722634891</v>
      </c>
      <c r="I351" s="10">
        <v>0</v>
      </c>
      <c r="J351" s="10">
        <v>0</v>
      </c>
      <c r="K351" s="10">
        <f>LARGE(M351:V351,1)+LARGE(M351:V351,2)+LARGE(M351:V351,3)+LARGE(M351:V351,4)+LARGE(M351:V351,5)+LARGE(M351:V351,6)</f>
        <v>0</v>
      </c>
      <c r="L351" s="5">
        <f>SUM(H351:K351)</f>
        <v>32.26987722634891</v>
      </c>
      <c r="M351" s="10">
        <f>VLOOKUP(C351,игроки1,7,0)</f>
        <v>0</v>
      </c>
      <c r="N351" s="10">
        <f>VLOOKUP(C351,игроки1,9,0)</f>
        <v>0</v>
      </c>
      <c r="O351" s="10">
        <f>VLOOKUP(C351,игроки1,11,0)</f>
        <v>0</v>
      </c>
      <c r="P351" s="10">
        <f>VLOOKUP(C351,Spisok!$A$1:$AL$809,13,0)</f>
        <v>0</v>
      </c>
      <c r="Q351" s="10">
        <f>VLOOKUP(C351,игроки1,15,0)</f>
        <v>0</v>
      </c>
      <c r="R351" s="10">
        <f>VLOOKUP(C351,игроки1,17,0)</f>
        <v>0</v>
      </c>
      <c r="S351" s="10">
        <f>VLOOKUP(C351,игроки1,19,0)</f>
        <v>0</v>
      </c>
      <c r="T351" s="10">
        <f>VLOOKUP(C351,игроки1,21,0)</f>
        <v>0</v>
      </c>
      <c r="U351" s="10">
        <f>VLOOKUP(C351,игроки1,23,0)</f>
        <v>0</v>
      </c>
      <c r="V351" s="21">
        <f>VLOOKUP(C351,игроки1,25,0)</f>
        <v>0</v>
      </c>
      <c r="W351" s="16">
        <f>COUNTIFS(M351:V351,"&gt;0")</f>
        <v>0</v>
      </c>
    </row>
    <row r="352" spans="1:23" ht="12.75" customHeight="1" x14ac:dyDescent="0.25">
      <c r="A352" s="13">
        <v>348</v>
      </c>
      <c r="B352" s="13">
        <v>200</v>
      </c>
      <c r="C352" s="94" t="s">
        <v>1142</v>
      </c>
      <c r="D352" s="94"/>
      <c r="E352" s="92">
        <f>VLOOKUP(C352,Spisok!$A$1:$AA$8695,5,0)</f>
        <v>1299.3579377415335</v>
      </c>
      <c r="F352" s="8">
        <f>VLOOKUP(C352,Spisok!$A$1:$AA$8695,2,0)</f>
        <v>0</v>
      </c>
      <c r="G352" s="8" t="str">
        <f>VLOOKUP(C352,Spisok!$A$1:$AA$8695,4,0)</f>
        <v>LAT</v>
      </c>
      <c r="H352" s="10"/>
      <c r="I352" s="10"/>
      <c r="J352" s="10"/>
      <c r="K352" s="10">
        <f>LARGE(M352:V352,1)+LARGE(M352:V352,2)+LARGE(M352:V352,3)+LARGE(M352:V352,4)+LARGE(M352:V352,5)+LARGE(M352:V352,6)</f>
        <v>32.255455603166951</v>
      </c>
      <c r="L352" s="5">
        <f>SUM(H352:K352)</f>
        <v>32.255455603166951</v>
      </c>
      <c r="M352" s="10">
        <f>VLOOKUP(C352,игроки1,7,0)</f>
        <v>0</v>
      </c>
      <c r="N352" s="10">
        <f>VLOOKUP(C352,игроки1,9,0)</f>
        <v>0</v>
      </c>
      <c r="O352" s="10">
        <f>VLOOKUP(C352,игроки1,11,0)</f>
        <v>0</v>
      </c>
      <c r="P352" s="10">
        <f>VLOOKUP(C352,Spisok!$A$1:$AL$809,13,0)</f>
        <v>0</v>
      </c>
      <c r="Q352" s="10">
        <f>VLOOKUP(C352,игроки1,15,0)</f>
        <v>0</v>
      </c>
      <c r="R352" s="10">
        <f>VLOOKUP(C352,игроки1,17,0)</f>
        <v>0</v>
      </c>
      <c r="S352" s="10">
        <f>VLOOKUP(C352,игроки1,19,0)</f>
        <v>0</v>
      </c>
      <c r="T352" s="10">
        <f>VLOOKUP(C352,игроки1,21,0)</f>
        <v>32.255455603166951</v>
      </c>
      <c r="U352" s="10">
        <f>VLOOKUP(C352,игроки1,23,0)</f>
        <v>0</v>
      </c>
      <c r="V352" s="21">
        <f>VLOOKUP(C352,игроки1,25,0)</f>
        <v>0</v>
      </c>
      <c r="W352" s="16">
        <f>COUNTIFS(M352:V352,"&gt;0")</f>
        <v>1</v>
      </c>
    </row>
    <row r="353" spans="1:23" ht="12.75" customHeight="1" x14ac:dyDescent="0.25">
      <c r="A353" s="13">
        <v>349</v>
      </c>
      <c r="B353" s="13">
        <v>201</v>
      </c>
      <c r="C353" s="94" t="s">
        <v>410</v>
      </c>
      <c r="D353" s="94"/>
      <c r="E353" s="92">
        <f>VLOOKUP(C353,Spisok!$A$1:$AA$8695,5,0)</f>
        <v>1637.5966882796974</v>
      </c>
      <c r="F353" s="8">
        <f>VLOOKUP(C353,Spisok!$A$1:$AA$8695,2,0)</f>
        <v>0</v>
      </c>
      <c r="G353" s="8" t="str">
        <f>VLOOKUP(C353,Spisok!$A$1:$AA$8695,4,0)</f>
        <v>LAT</v>
      </c>
      <c r="H353" s="10"/>
      <c r="I353" s="10"/>
      <c r="J353" s="10"/>
      <c r="K353" s="10">
        <f>LARGE(M353:V353,1)+LARGE(M353:V353,2)+LARGE(M353:V353,3)+LARGE(M353:V353,4)+LARGE(M353:V353,5)+LARGE(M353:V353,6)</f>
        <v>31.814573167267774</v>
      </c>
      <c r="L353" s="5">
        <f>SUM(H353:K353)</f>
        <v>31.814573167267774</v>
      </c>
      <c r="M353" s="10">
        <f>VLOOKUP(C353,игроки1,7,0)</f>
        <v>0</v>
      </c>
      <c r="N353" s="10">
        <f>VLOOKUP(C353,игроки1,9,0)</f>
        <v>0</v>
      </c>
      <c r="O353" s="10">
        <f>VLOOKUP(C353,игроки1,11,0)</f>
        <v>0</v>
      </c>
      <c r="P353" s="10">
        <f>VLOOKUP(C353,Spisok!$A$1:$AL$809,13,0)</f>
        <v>0</v>
      </c>
      <c r="Q353" s="10">
        <f>VLOOKUP(C353,игроки1,15,0)</f>
        <v>0</v>
      </c>
      <c r="R353" s="10">
        <f>VLOOKUP(C353,игроки1,17,0)</f>
        <v>0</v>
      </c>
      <c r="S353" s="10">
        <f>VLOOKUP(C353,игроки1,19,0)</f>
        <v>0</v>
      </c>
      <c r="T353" s="10">
        <f>VLOOKUP(C353,игроки1,21,0)</f>
        <v>31.814573167267774</v>
      </c>
      <c r="U353" s="10">
        <f>VLOOKUP(C353,игроки1,23,0)</f>
        <v>0</v>
      </c>
      <c r="V353" s="21">
        <f>VLOOKUP(C353,игроки1,25,0)</f>
        <v>0</v>
      </c>
      <c r="W353" s="16">
        <f>COUNTIFS(M353:V353,"&gt;0")</f>
        <v>1</v>
      </c>
    </row>
    <row r="354" spans="1:23" ht="12.75" customHeight="1" x14ac:dyDescent="0.25">
      <c r="A354" s="13">
        <v>350</v>
      </c>
      <c r="B354" s="13"/>
      <c r="C354" s="94" t="s">
        <v>377</v>
      </c>
      <c r="D354" s="94" t="s">
        <v>383</v>
      </c>
      <c r="E354" s="77">
        <f>VLOOKUP(C354,Spisok!$A$1:$AA$8695,5,0)</f>
        <v>1783.0958559914548</v>
      </c>
      <c r="F354" s="8">
        <f>VLOOKUP(C354,Spisok!$A$1:$AA$8695,2,0)</f>
        <v>0</v>
      </c>
      <c r="G354" s="8" t="str">
        <f>VLOOKUP(C354,Spisok!$A$1:$AA$8695,4,0)</f>
        <v>EST</v>
      </c>
      <c r="H354" s="10">
        <v>31.765314034634276</v>
      </c>
      <c r="I354" s="10">
        <v>0</v>
      </c>
      <c r="J354" s="10">
        <v>0</v>
      </c>
      <c r="K354" s="10">
        <f>LARGE(M354:V354,1)+LARGE(M354:V354,2)+LARGE(M354:V354,3)+LARGE(M354:V354,4)+LARGE(M354:V354,5)+LARGE(M354:V354,6)</f>
        <v>0</v>
      </c>
      <c r="L354" s="5">
        <f>SUM(H354:K354)</f>
        <v>31.765314034634276</v>
      </c>
      <c r="M354" s="10">
        <f>VLOOKUP(C354,игроки1,7,0)</f>
        <v>0</v>
      </c>
      <c r="N354" s="10">
        <f>VLOOKUP(C354,игроки1,9,0)</f>
        <v>0</v>
      </c>
      <c r="O354" s="10">
        <f>VLOOKUP(C354,игроки1,11,0)</f>
        <v>0</v>
      </c>
      <c r="P354" s="10">
        <f>VLOOKUP(C354,Spisok!$A$1:$AL$809,13,0)</f>
        <v>0</v>
      </c>
      <c r="Q354" s="10">
        <f>VLOOKUP(C354,игроки1,15,0)</f>
        <v>0</v>
      </c>
      <c r="R354" s="10">
        <f>VLOOKUP(C354,игроки1,17,0)</f>
        <v>0</v>
      </c>
      <c r="S354" s="10">
        <f>VLOOKUP(C354,игроки1,19,0)</f>
        <v>0</v>
      </c>
      <c r="T354" s="10">
        <f>VLOOKUP(C354,игроки1,21,0)</f>
        <v>0</v>
      </c>
      <c r="U354" s="10">
        <f>VLOOKUP(C354,игроки1,23,0)</f>
        <v>0</v>
      </c>
      <c r="V354" s="21">
        <f>VLOOKUP(C354,игроки1,25,0)</f>
        <v>0</v>
      </c>
      <c r="W354" s="16">
        <f>COUNTIFS(M354:V354,"&gt;0")</f>
        <v>0</v>
      </c>
    </row>
    <row r="355" spans="1:23" ht="12.75" customHeight="1" x14ac:dyDescent="0.25">
      <c r="A355" s="13">
        <v>351</v>
      </c>
      <c r="B355" s="13"/>
      <c r="C355" s="94" t="s">
        <v>510</v>
      </c>
      <c r="D355" s="94" t="s">
        <v>520</v>
      </c>
      <c r="E355" s="92">
        <f>VLOOKUP(C355,Spisok!$A$1:$AA$8695,5,0)</f>
        <v>1243.671872822737</v>
      </c>
      <c r="F355" s="8">
        <f>VLOOKUP(C355,Spisok!$A$1:$AA$8695,2,0)</f>
        <v>0</v>
      </c>
      <c r="G355" s="8" t="str">
        <f>VLOOKUP(C355,Spisok!$A$1:$AA$8695,4,0)</f>
        <v>USA</v>
      </c>
      <c r="H355" s="10">
        <v>10.076530612244898</v>
      </c>
      <c r="I355" s="10">
        <v>10.275423728813561</v>
      </c>
      <c r="J355" s="10">
        <v>11.251281938180254</v>
      </c>
      <c r="K355" s="10">
        <f>LARGE(M355:V355,1)+LARGE(M355:V355,2)+LARGE(M355:V355,3)+LARGE(M355:V355,4)+LARGE(M355:V355,5)+LARGE(M355:V355,6)</f>
        <v>0</v>
      </c>
      <c r="L355" s="5">
        <f>SUM(H355:K355)</f>
        <v>31.603236279238715</v>
      </c>
      <c r="M355" s="10">
        <f>VLOOKUP(C355,игроки1,7,0)</f>
        <v>0</v>
      </c>
      <c r="N355" s="10">
        <f>VLOOKUP(C355,игроки1,9,0)</f>
        <v>0</v>
      </c>
      <c r="O355" s="10">
        <f>VLOOKUP(C355,игроки1,11,0)</f>
        <v>0</v>
      </c>
      <c r="P355" s="10">
        <f>VLOOKUP(C355,Spisok!$A$1:$AL$809,13,0)</f>
        <v>0</v>
      </c>
      <c r="Q355" s="10">
        <f>VLOOKUP(C355,игроки1,15,0)</f>
        <v>0</v>
      </c>
      <c r="R355" s="10">
        <f>VLOOKUP(C355,игроки1,17,0)</f>
        <v>0</v>
      </c>
      <c r="S355" s="10">
        <f>VLOOKUP(C355,игроки1,19,0)</f>
        <v>0</v>
      </c>
      <c r="T355" s="10">
        <f>VLOOKUP(C355,игроки1,21,0)</f>
        <v>0</v>
      </c>
      <c r="U355" s="10">
        <f>VLOOKUP(C355,игроки1,23,0)</f>
        <v>0</v>
      </c>
      <c r="V355" s="21">
        <f>VLOOKUP(C355,игроки1,25,0)</f>
        <v>0</v>
      </c>
      <c r="W355" s="16">
        <f>COUNTIFS(M355:V355,"&gt;0")</f>
        <v>0</v>
      </c>
    </row>
    <row r="356" spans="1:23" ht="12.75" customHeight="1" x14ac:dyDescent="0.25">
      <c r="A356" s="13">
        <v>352</v>
      </c>
      <c r="B356" s="13"/>
      <c r="C356" s="94" t="s">
        <v>812</v>
      </c>
      <c r="D356" s="94" t="s">
        <v>881</v>
      </c>
      <c r="E356" s="92">
        <f>VLOOKUP(C356,Spisok!$A$1:$AA$8695,5,0)</f>
        <v>1513.13724937539</v>
      </c>
      <c r="F356" s="8">
        <f>VLOOKUP(C356,Spisok!$A$1:$AA$8695,2,0)</f>
        <v>0</v>
      </c>
      <c r="G356" s="8" t="str">
        <f>VLOOKUP(C356,Spisok!$A$1:$AA$8695,4,0)</f>
        <v>LAT</v>
      </c>
      <c r="H356" s="10"/>
      <c r="I356" s="10">
        <v>16.919731900594776</v>
      </c>
      <c r="J356" s="10">
        <v>14.43346117079688</v>
      </c>
      <c r="K356" s="10">
        <f>LARGE(M356:V356,1)+LARGE(M356:V356,2)+LARGE(M356:V356,3)+LARGE(M356:V356,4)+LARGE(M356:V356,5)+LARGE(M356:V356,6)</f>
        <v>0</v>
      </c>
      <c r="L356" s="5">
        <f>SUM(H356:K356)</f>
        <v>31.353193071391658</v>
      </c>
      <c r="M356" s="10">
        <f>VLOOKUP(C356,игроки1,7,0)</f>
        <v>0</v>
      </c>
      <c r="N356" s="10">
        <f>VLOOKUP(C356,игроки1,9,0)</f>
        <v>0</v>
      </c>
      <c r="O356" s="10">
        <f>VLOOKUP(C356,игроки1,11,0)</f>
        <v>0</v>
      </c>
      <c r="P356" s="10">
        <f>VLOOKUP(C356,Spisok!$A$1:$AL$809,13,0)</f>
        <v>0</v>
      </c>
      <c r="Q356" s="10">
        <f>VLOOKUP(C356,игроки1,15,0)</f>
        <v>0</v>
      </c>
      <c r="R356" s="10">
        <f>VLOOKUP(C356,игроки1,17,0)</f>
        <v>0</v>
      </c>
      <c r="S356" s="10">
        <f>VLOOKUP(C356,игроки1,19,0)</f>
        <v>0</v>
      </c>
      <c r="T356" s="10">
        <f>VLOOKUP(C356,игроки1,21,0)</f>
        <v>0</v>
      </c>
      <c r="U356" s="10">
        <f>VLOOKUP(C356,игроки1,23,0)</f>
        <v>0</v>
      </c>
      <c r="V356" s="21">
        <f>VLOOKUP(C356,игроки1,25,0)</f>
        <v>0</v>
      </c>
      <c r="W356" s="16">
        <f>COUNTIFS(M356:V356,"&gt;0")</f>
        <v>0</v>
      </c>
    </row>
    <row r="357" spans="1:23" ht="12.75" customHeight="1" x14ac:dyDescent="0.25">
      <c r="A357" s="13">
        <v>353</v>
      </c>
      <c r="B357" s="13">
        <v>265</v>
      </c>
      <c r="C357" s="68" t="s">
        <v>669</v>
      </c>
      <c r="D357" s="68" t="s">
        <v>686</v>
      </c>
      <c r="E357" s="85">
        <f>VLOOKUP(C357,Spisok!$A$1:$AA$8695,5,0)</f>
        <v>1379.5425174414613</v>
      </c>
      <c r="F357" s="69">
        <f>VLOOKUP(C357,Spisok!$A$1:$AA$8695,2,0)</f>
        <v>0</v>
      </c>
      <c r="G357" s="69" t="str">
        <f>VLOOKUP(C357,Spisok!$A$1:$AA$8695,4,0)</f>
        <v>LAT</v>
      </c>
      <c r="H357" s="70">
        <v>7.5662187111272168</v>
      </c>
      <c r="I357" s="70">
        <v>11.922799794132784</v>
      </c>
      <c r="J357" s="70">
        <v>0</v>
      </c>
      <c r="K357" s="70">
        <f>LARGE(M357:V357,1)+LARGE(M357:V357,2)+LARGE(M357:V357,3)+LARGE(M357:V357,4)+LARGE(M357:V357,5)+LARGE(M357:V357,6)</f>
        <v>11.475623729051005</v>
      </c>
      <c r="L357" s="5">
        <f>SUM(H357:K357)</f>
        <v>30.964642234311004</v>
      </c>
      <c r="M357" s="70">
        <f>VLOOKUP(C357,игроки1,7,0)</f>
        <v>0</v>
      </c>
      <c r="N357" s="70">
        <f>VLOOKUP(C357,игроки1,9,0)</f>
        <v>0</v>
      </c>
      <c r="O357" s="10">
        <f>VLOOKUP(C357,игроки1,11,0)</f>
        <v>0</v>
      </c>
      <c r="P357" s="10">
        <f>VLOOKUP(C357,Spisok!$A$1:$AL$809,13,0)</f>
        <v>0</v>
      </c>
      <c r="Q357" s="10">
        <f>VLOOKUP(C357,игроки1,15,0)</f>
        <v>0</v>
      </c>
      <c r="R357" s="10">
        <f>VLOOKUP(C357,игроки1,17,0)</f>
        <v>0</v>
      </c>
      <c r="S357" s="10">
        <f>VLOOKUP(C357,игроки1,19,0)</f>
        <v>0</v>
      </c>
      <c r="T357" s="10">
        <f>VLOOKUP(C357,игроки1,21,0)</f>
        <v>11.475623729051005</v>
      </c>
      <c r="U357" s="10">
        <f>VLOOKUP(C357,игроки1,23,0)</f>
        <v>0</v>
      </c>
      <c r="V357" s="71">
        <f>VLOOKUP(C357,игроки1,25,0)</f>
        <v>0</v>
      </c>
      <c r="W357" s="72">
        <f>COUNTIFS(M357:V357,"&gt;0")</f>
        <v>1</v>
      </c>
    </row>
    <row r="358" spans="1:23" ht="12.75" customHeight="1" x14ac:dyDescent="0.25">
      <c r="A358" s="13">
        <v>354</v>
      </c>
      <c r="B358" s="13">
        <v>251</v>
      </c>
      <c r="C358" s="94" t="s">
        <v>1068</v>
      </c>
      <c r="D358" s="94"/>
      <c r="E358" s="92">
        <f>VLOOKUP(C358,Spisok!$A$1:$AA$8695,5,0)</f>
        <v>1459</v>
      </c>
      <c r="F358" s="8">
        <f>VLOOKUP(C358,Spisok!$A$1:$AA$8695,2,0)</f>
        <v>0</v>
      </c>
      <c r="G358" s="8" t="str">
        <f>VLOOKUP(C358,Spisok!$A$1:$AA$8695,4,0)</f>
        <v>LAT</v>
      </c>
      <c r="H358" s="10"/>
      <c r="I358" s="10"/>
      <c r="J358" s="10">
        <v>15.317046997685102</v>
      </c>
      <c r="K358" s="10">
        <f>LARGE(M358:V358,1)+LARGE(M358:V358,2)+LARGE(M358:V358,3)+LARGE(M358:V358,4)+LARGE(M358:V358,5)+LARGE(M358:V358,6)</f>
        <v>15.317046997685102</v>
      </c>
      <c r="L358" s="5">
        <f>SUM(H358:K358)</f>
        <v>30.634093995370204</v>
      </c>
      <c r="M358" s="10">
        <f>VLOOKUP(C358,игроки1,7,0)</f>
        <v>15.317046997685102</v>
      </c>
      <c r="N358" s="10">
        <f>VLOOKUP(C358,игроки1,9,0)</f>
        <v>0</v>
      </c>
      <c r="O358" s="10">
        <f>VLOOKUP(C358,игроки1,11,0)</f>
        <v>0</v>
      </c>
      <c r="P358" s="10">
        <f>VLOOKUP(C358,Spisok!$A$1:$AL$809,13,0)</f>
        <v>0</v>
      </c>
      <c r="Q358" s="10">
        <f>VLOOKUP(C358,игроки1,15,0)</f>
        <v>0</v>
      </c>
      <c r="R358" s="10">
        <f>VLOOKUP(C358,игроки1,17,0)</f>
        <v>0</v>
      </c>
      <c r="S358" s="10">
        <f>VLOOKUP(C358,игроки1,19,0)</f>
        <v>0</v>
      </c>
      <c r="T358" s="10">
        <f>VLOOKUP(C358,игроки1,21,0)</f>
        <v>0</v>
      </c>
      <c r="U358" s="10">
        <f>VLOOKUP(C358,игроки1,23,0)</f>
        <v>0</v>
      </c>
      <c r="V358" s="21">
        <f>VLOOKUP(C358,игроки1,25,0)</f>
        <v>0</v>
      </c>
      <c r="W358" s="16">
        <f>COUNTIFS(M358:V358,"&gt;0")</f>
        <v>1</v>
      </c>
    </row>
    <row r="359" spans="1:23" ht="12.75" customHeight="1" x14ac:dyDescent="0.25">
      <c r="A359" s="13">
        <v>355</v>
      </c>
      <c r="B359" s="13"/>
      <c r="C359" s="94" t="s">
        <v>236</v>
      </c>
      <c r="D359" s="94" t="s">
        <v>372</v>
      </c>
      <c r="E359" s="77">
        <f>VLOOKUP(C359,Spisok!$A$1:$AA$8695,5,0)</f>
        <v>1455.7284136878175</v>
      </c>
      <c r="F359" s="8">
        <f>VLOOKUP(C359,Spisok!$A$1:$AA$8695,2,0)</f>
        <v>0</v>
      </c>
      <c r="G359" s="8" t="str">
        <f>VLOOKUP(C359,Spisok!$A$1:$AA$8695,4,0)</f>
        <v>RUS</v>
      </c>
      <c r="H359" s="10">
        <v>30.529210163598414</v>
      </c>
      <c r="I359" s="10">
        <v>0</v>
      </c>
      <c r="J359" s="10">
        <v>0</v>
      </c>
      <c r="K359" s="10">
        <f>LARGE(M359:V359,1)+LARGE(M359:V359,2)+LARGE(M359:V359,3)+LARGE(M359:V359,4)+LARGE(M359:V359,5)+LARGE(M359:V359,6)</f>
        <v>0</v>
      </c>
      <c r="L359" s="5">
        <f>SUM(H359:K359)</f>
        <v>30.529210163598414</v>
      </c>
      <c r="M359" s="10">
        <f>VLOOKUP(C359,игроки1,7,0)</f>
        <v>0</v>
      </c>
      <c r="N359" s="10">
        <f>VLOOKUP(C359,игроки1,9,0)</f>
        <v>0</v>
      </c>
      <c r="O359" s="10">
        <f>VLOOKUP(C359,игроки1,11,0)</f>
        <v>0</v>
      </c>
      <c r="P359" s="10">
        <f>VLOOKUP(C359,Spisok!$A$1:$AL$809,13,0)</f>
        <v>0</v>
      </c>
      <c r="Q359" s="10">
        <f>VLOOKUP(C359,игроки1,15,0)</f>
        <v>0</v>
      </c>
      <c r="R359" s="10">
        <f>VLOOKUP(C359,игроки1,17,0)</f>
        <v>0</v>
      </c>
      <c r="S359" s="10">
        <f>VLOOKUP(C359,игроки1,19,0)</f>
        <v>0</v>
      </c>
      <c r="T359" s="10">
        <f>VLOOKUP(C359,игроки1,21,0)</f>
        <v>0</v>
      </c>
      <c r="U359" s="10">
        <f>VLOOKUP(C359,игроки1,23,0)</f>
        <v>0</v>
      </c>
      <c r="V359" s="21">
        <f>VLOOKUP(C359,игроки1,25,0)</f>
        <v>0</v>
      </c>
      <c r="W359" s="16">
        <f>COUNTIFS(M359:V359,"&gt;0")</f>
        <v>0</v>
      </c>
    </row>
    <row r="360" spans="1:23" ht="12.75" customHeight="1" x14ac:dyDescent="0.25">
      <c r="A360" s="13">
        <v>356</v>
      </c>
      <c r="B360" s="13">
        <v>203</v>
      </c>
      <c r="C360" s="94" t="s">
        <v>1139</v>
      </c>
      <c r="D360" s="94"/>
      <c r="E360" s="92">
        <f>VLOOKUP(C360,Spisok!$A$1:$AA$8695,5,0)</f>
        <v>1396.4656115794419</v>
      </c>
      <c r="F360" s="8">
        <f>VLOOKUP(C360,Spisok!$A$1:$AA$8695,2,0)</f>
        <v>0</v>
      </c>
      <c r="G360" s="8" t="str">
        <f>VLOOKUP(C360,Spisok!$A$1:$AA$8695,4,0)</f>
        <v>LAT</v>
      </c>
      <c r="H360" s="10"/>
      <c r="I360" s="10"/>
      <c r="J360" s="10"/>
      <c r="K360" s="10">
        <f>LARGE(M360:V360,1)+LARGE(M360:V360,2)+LARGE(M360:V360,3)+LARGE(M360:V360,4)+LARGE(M360:V360,5)+LARGE(M360:V360,6)</f>
        <v>30.50096347282668</v>
      </c>
      <c r="L360" s="5">
        <f>SUM(H360:K360)</f>
        <v>30.50096347282668</v>
      </c>
      <c r="M360" s="10">
        <f>VLOOKUP(C360,игроки1,7,0)</f>
        <v>0</v>
      </c>
      <c r="N360" s="10">
        <f>VLOOKUP(C360,игроки1,9,0)</f>
        <v>0</v>
      </c>
      <c r="O360" s="10">
        <f>VLOOKUP(C360,игроки1,11,0)</f>
        <v>0</v>
      </c>
      <c r="P360" s="10">
        <f>VLOOKUP(C360,Spisok!$A$1:$AL$809,13,0)</f>
        <v>0</v>
      </c>
      <c r="Q360" s="10">
        <f>VLOOKUP(C360,игроки1,15,0)</f>
        <v>0</v>
      </c>
      <c r="R360" s="10">
        <f>VLOOKUP(C360,игроки1,17,0)</f>
        <v>0</v>
      </c>
      <c r="S360" s="10">
        <f>VLOOKUP(C360,игроки1,19,0)</f>
        <v>0</v>
      </c>
      <c r="T360" s="10">
        <f>VLOOKUP(C360,игроки1,21,0)</f>
        <v>30.50096347282668</v>
      </c>
      <c r="U360" s="10">
        <f>VLOOKUP(C360,игроки1,23,0)</f>
        <v>0</v>
      </c>
      <c r="V360" s="21">
        <f>VLOOKUP(C360,игроки1,25,0)</f>
        <v>0</v>
      </c>
      <c r="W360" s="16">
        <f>COUNTIFS(M360:V360,"&gt;0")</f>
        <v>1</v>
      </c>
    </row>
    <row r="361" spans="1:23" ht="12.75" customHeight="1" x14ac:dyDescent="0.25">
      <c r="A361" s="13">
        <v>357</v>
      </c>
      <c r="B361" s="13"/>
      <c r="C361" s="94" t="s">
        <v>952</v>
      </c>
      <c r="D361" s="94" t="s">
        <v>259</v>
      </c>
      <c r="E361" s="77">
        <f>VLOOKUP(C361,Spisok!$A$1:$AA$8695,5,0)</f>
        <v>1949.0197523258539</v>
      </c>
      <c r="F361" s="8">
        <f>VLOOKUP(C361,Spisok!$A$1:$AA$8695,2,0)</f>
        <v>0</v>
      </c>
      <c r="G361" s="8" t="str">
        <f>VLOOKUP(C361,Spisok!$A$1:$AA$8695,4,0)</f>
        <v>LAT</v>
      </c>
      <c r="H361" s="10">
        <v>30.446198391455486</v>
      </c>
      <c r="I361" s="10">
        <v>0</v>
      </c>
      <c r="J361" s="10">
        <v>0</v>
      </c>
      <c r="K361" s="10">
        <f>LARGE(M361:V361,1)+LARGE(M361:V361,2)+LARGE(M361:V361,3)+LARGE(M361:V361,4)+LARGE(M361:V361,5)+LARGE(M361:V361,6)</f>
        <v>0</v>
      </c>
      <c r="L361" s="5">
        <f>SUM(H361:K361)</f>
        <v>30.446198391455486</v>
      </c>
      <c r="M361" s="10">
        <f>VLOOKUP(C361,игроки1,7,0)</f>
        <v>0</v>
      </c>
      <c r="N361" s="10">
        <f>VLOOKUP(C361,игроки1,9,0)</f>
        <v>0</v>
      </c>
      <c r="O361" s="10">
        <f>VLOOKUP(C361,игроки1,11,0)</f>
        <v>0</v>
      </c>
      <c r="P361" s="10">
        <f>VLOOKUP(C361,Spisok!$A$1:$AL$809,13,0)</f>
        <v>0</v>
      </c>
      <c r="Q361" s="10">
        <f>VLOOKUP(C361,игроки1,15,0)</f>
        <v>0</v>
      </c>
      <c r="R361" s="10">
        <f>VLOOKUP(C361,игроки1,17,0)</f>
        <v>0</v>
      </c>
      <c r="S361" s="10">
        <f>VLOOKUP(C361,игроки1,19,0)</f>
        <v>0</v>
      </c>
      <c r="T361" s="10">
        <f>VLOOKUP(C361,игроки1,21,0)</f>
        <v>0</v>
      </c>
      <c r="U361" s="10">
        <f>VLOOKUP(C361,игроки1,23,0)</f>
        <v>0</v>
      </c>
      <c r="V361" s="21">
        <f>VLOOKUP(C361,игроки1,25,0)</f>
        <v>0</v>
      </c>
      <c r="W361" s="16">
        <f>COUNTIFS(M361:V361,"&gt;0")</f>
        <v>0</v>
      </c>
    </row>
    <row r="362" spans="1:23" ht="12.75" customHeight="1" x14ac:dyDescent="0.25">
      <c r="A362" s="13">
        <v>358</v>
      </c>
      <c r="B362" s="13">
        <v>262</v>
      </c>
      <c r="C362" s="68" t="s">
        <v>982</v>
      </c>
      <c r="D362" s="94" t="s">
        <v>1009</v>
      </c>
      <c r="E362" s="85">
        <f>VLOOKUP(C362,Spisok!$A$1:$AA$8695,5,0)</f>
        <v>1356.5921586043478</v>
      </c>
      <c r="F362" s="8">
        <f>VLOOKUP(C362,Spisok!$A$1:$AA$8695,2,0)</f>
        <v>0</v>
      </c>
      <c r="G362" s="69" t="str">
        <f>VLOOKUP(C362,Spisok!$A$1:$AA$8695,4,0)</f>
        <v>BLR</v>
      </c>
      <c r="H362" s="70"/>
      <c r="I362" s="70"/>
      <c r="J362" s="70">
        <v>18.534290498798576</v>
      </c>
      <c r="K362" s="10">
        <f>LARGE(M362:V362,1)+LARGE(M362:V362,2)+LARGE(M362:V362,3)+LARGE(M362:V362,4)+LARGE(M362:V362,5)+LARGE(M362:V362,6)</f>
        <v>11.881956314399673</v>
      </c>
      <c r="L362" s="5">
        <f>SUM(H362:K362)</f>
        <v>30.416246813198249</v>
      </c>
      <c r="M362" s="10">
        <f>VLOOKUP(C362,игроки1,7,0)</f>
        <v>5.5575414632444105</v>
      </c>
      <c r="N362" s="10">
        <f>VLOOKUP(C362,игроки1,9,0)</f>
        <v>0</v>
      </c>
      <c r="O362" s="10">
        <f>VLOOKUP(C362,игроки1,11,0)</f>
        <v>0</v>
      </c>
      <c r="P362" s="10">
        <f>VLOOKUP(C362,Spisok!$A$1:$AL$809,13,0)</f>
        <v>0</v>
      </c>
      <c r="Q362" s="10">
        <f>VLOOKUP(C362,игроки1,15,0)</f>
        <v>0</v>
      </c>
      <c r="R362" s="10">
        <f>VLOOKUP(C362,игроки1,17,0)</f>
        <v>0</v>
      </c>
      <c r="S362" s="10">
        <f>VLOOKUP(C362,игроки1,19,0)</f>
        <v>0</v>
      </c>
      <c r="T362" s="10">
        <f>VLOOKUP(C362,игроки1,21,0)</f>
        <v>6.3244148511552618</v>
      </c>
      <c r="U362" s="10">
        <f>VLOOKUP(C362,игроки1,23,0)</f>
        <v>0</v>
      </c>
      <c r="V362" s="21">
        <f>VLOOKUP(C362,игроки1,25,0)</f>
        <v>0</v>
      </c>
      <c r="W362" s="16">
        <f>COUNTIFS(M362:V362,"&gt;0")</f>
        <v>2</v>
      </c>
    </row>
    <row r="363" spans="1:23" ht="12.75" customHeight="1" x14ac:dyDescent="0.25">
      <c r="A363" s="13">
        <v>359</v>
      </c>
      <c r="B363" s="13">
        <v>204</v>
      </c>
      <c r="C363" s="94" t="s">
        <v>1111</v>
      </c>
      <c r="D363" s="94"/>
      <c r="E363" s="92">
        <f>VLOOKUP(C363,Spisok!$A$1:$AA$8695,5,0)</f>
        <v>1200</v>
      </c>
      <c r="F363" s="8">
        <f>VLOOKUP(C363,Spisok!$A$1:$AA$8695,2,0)</f>
        <v>0</v>
      </c>
      <c r="G363" s="8" t="str">
        <f>VLOOKUP(C363,Spisok!$A$1:$AA$8695,4,0)</f>
        <v>USA</v>
      </c>
      <c r="H363" s="10"/>
      <c r="I363" s="10"/>
      <c r="J363" s="10"/>
      <c r="K363" s="10">
        <f>LARGE(M363:V363,1)+LARGE(M363:V363,2)+LARGE(M363:V363,3)+LARGE(M363:V363,4)+LARGE(M363:V363,5)+LARGE(M363:V363,6)</f>
        <v>30.278019569389532</v>
      </c>
      <c r="L363" s="5">
        <f>SUM(H363:K363)</f>
        <v>30.278019569389532</v>
      </c>
      <c r="M363" s="10">
        <f>VLOOKUP(C363,игроки1,7,0)</f>
        <v>0</v>
      </c>
      <c r="N363" s="10">
        <f>VLOOKUP(C363,игроки1,9,0)</f>
        <v>0</v>
      </c>
      <c r="O363" s="10">
        <f>VLOOKUP(C363,игроки1,11,0)</f>
        <v>0</v>
      </c>
      <c r="P363" s="10">
        <f>VLOOKUP(C363,Spisok!$A$1:$AL$809,13,0)</f>
        <v>0</v>
      </c>
      <c r="Q363" s="10">
        <f>VLOOKUP(C363,игроки1,15,0)</f>
        <v>30.278019569389532</v>
      </c>
      <c r="R363" s="10">
        <f>VLOOKUP(C363,игроки1,17,0)</f>
        <v>0</v>
      </c>
      <c r="S363" s="10">
        <f>VLOOKUP(C363,игроки1,19,0)</f>
        <v>0</v>
      </c>
      <c r="T363" s="10">
        <f>VLOOKUP(C363,игроки1,21,0)</f>
        <v>0</v>
      </c>
      <c r="U363" s="10">
        <f>VLOOKUP(C363,игроки1,23,0)</f>
        <v>0</v>
      </c>
      <c r="V363" s="21">
        <f>VLOOKUP(C363,игроки1,25,0)</f>
        <v>0</v>
      </c>
      <c r="W363" s="16">
        <f>COUNTIFS(M363:V363,"&gt;0")</f>
        <v>1</v>
      </c>
    </row>
    <row r="364" spans="1:23" ht="12.75" customHeight="1" x14ac:dyDescent="0.25">
      <c r="A364" s="13">
        <v>360</v>
      </c>
      <c r="B364" s="13">
        <v>245</v>
      </c>
      <c r="C364" s="94" t="s">
        <v>59</v>
      </c>
      <c r="D364" s="94" t="s">
        <v>388</v>
      </c>
      <c r="E364" s="92">
        <f>VLOOKUP(C364,Spisok!$A$1:$AA$8695,5,0)</f>
        <v>1632.6572018464469</v>
      </c>
      <c r="F364" s="8">
        <f>VLOOKUP(C364,Spisok!$A$1:$AA$8695,2,0)</f>
        <v>0</v>
      </c>
      <c r="G364" s="8" t="str">
        <f>VLOOKUP(C364,Spisok!$A$1:$AA$8695,4,0)</f>
        <v>EST</v>
      </c>
      <c r="H364" s="10">
        <v>13.245197284939152</v>
      </c>
      <c r="I364" s="10">
        <v>0</v>
      </c>
      <c r="J364" s="10">
        <v>0</v>
      </c>
      <c r="K364" s="10">
        <f>LARGE(M364:V364,1)+LARGE(M364:V364,2)+LARGE(M364:V364,3)+LARGE(M364:V364,4)+LARGE(M364:V364,5)+LARGE(M364:V364,6)</f>
        <v>16.933918696326323</v>
      </c>
      <c r="L364" s="5">
        <f>SUM(H364:K364)</f>
        <v>30.179115981265475</v>
      </c>
      <c r="M364" s="10">
        <f>VLOOKUP(C364,игроки1,7,0)</f>
        <v>0</v>
      </c>
      <c r="N364" s="10">
        <f>VLOOKUP(C364,игроки1,9,0)</f>
        <v>16.933918696326323</v>
      </c>
      <c r="O364" s="10">
        <f>VLOOKUP(C364,игроки1,11,0)</f>
        <v>0</v>
      </c>
      <c r="P364" s="10">
        <f>VLOOKUP(C364,Spisok!$A$1:$AL$809,13,0)</f>
        <v>0</v>
      </c>
      <c r="Q364" s="10">
        <f>VLOOKUP(C364,игроки1,15,0)</f>
        <v>0</v>
      </c>
      <c r="R364" s="10">
        <f>VLOOKUP(C364,игроки1,17,0)</f>
        <v>0</v>
      </c>
      <c r="S364" s="10">
        <f>VLOOKUP(C364,игроки1,19,0)</f>
        <v>0</v>
      </c>
      <c r="T364" s="10">
        <f>VLOOKUP(C364,игроки1,21,0)</f>
        <v>0</v>
      </c>
      <c r="U364" s="10">
        <f>VLOOKUP(C364,игроки1,23,0)</f>
        <v>0</v>
      </c>
      <c r="V364" s="21">
        <f>VLOOKUP(C364,игроки1,25,0)</f>
        <v>0</v>
      </c>
      <c r="W364" s="16">
        <f>COUNTIFS(M364:V364,"&gt;0")</f>
        <v>1</v>
      </c>
    </row>
    <row r="365" spans="1:23" ht="12.75" customHeight="1" x14ac:dyDescent="0.25">
      <c r="A365" s="13">
        <v>361</v>
      </c>
      <c r="B365" s="13">
        <v>205</v>
      </c>
      <c r="C365" s="94" t="s">
        <v>1131</v>
      </c>
      <c r="D365" s="94"/>
      <c r="E365" s="92">
        <f>VLOOKUP(C365,Spisok!$A$1:$AA$8695,5,0)</f>
        <v>1628.0891568852687</v>
      </c>
      <c r="F365" s="8">
        <f>VLOOKUP(C365,Spisok!$A$1:$AA$8695,2,0)</f>
        <v>0</v>
      </c>
      <c r="G365" s="8" t="str">
        <f>VLOOKUP(C365,Spisok!$A$1:$AA$8695,4,0)</f>
        <v>LAT</v>
      </c>
      <c r="H365" s="10"/>
      <c r="I365" s="10"/>
      <c r="J365" s="10"/>
      <c r="K365" s="10">
        <f>LARGE(M365:V365,1)+LARGE(M365:V365,2)+LARGE(M365:V365,3)+LARGE(M365:V365,4)+LARGE(M365:V365,5)+LARGE(M365:V365,6)</f>
        <v>30.065962798351251</v>
      </c>
      <c r="L365" s="5">
        <f>SUM(H365:K365)</f>
        <v>30.065962798351251</v>
      </c>
      <c r="M365" s="10">
        <f>VLOOKUP(C365,игроки1,7,0)</f>
        <v>0</v>
      </c>
      <c r="N365" s="10">
        <f>VLOOKUP(C365,игроки1,9,0)</f>
        <v>0</v>
      </c>
      <c r="O365" s="10">
        <f>VLOOKUP(C365,игроки1,11,0)</f>
        <v>0</v>
      </c>
      <c r="P365" s="10">
        <f>VLOOKUP(C365,Spisok!$A$1:$AL$809,13,0)</f>
        <v>0</v>
      </c>
      <c r="Q365" s="10">
        <f>VLOOKUP(C365,игроки1,15,0)</f>
        <v>0</v>
      </c>
      <c r="R365" s="10">
        <f>VLOOKUP(C365,игроки1,17,0)</f>
        <v>0</v>
      </c>
      <c r="S365" s="10">
        <f>VLOOKUP(C365,игроки1,19,0)</f>
        <v>0</v>
      </c>
      <c r="T365" s="10">
        <f>VLOOKUP(C365,игроки1,21,0)</f>
        <v>30.065962798351251</v>
      </c>
      <c r="U365" s="10">
        <f>VLOOKUP(C365,игроки1,23,0)</f>
        <v>0</v>
      </c>
      <c r="V365" s="21">
        <f>VLOOKUP(C365,игроки1,25,0)</f>
        <v>0</v>
      </c>
      <c r="W365" s="16">
        <f>COUNTIFS(M365:V365,"&gt;0")</f>
        <v>1</v>
      </c>
    </row>
    <row r="366" spans="1:23" ht="12.75" customHeight="1" x14ac:dyDescent="0.25">
      <c r="A366" s="13">
        <v>362</v>
      </c>
      <c r="B366" s="13"/>
      <c r="C366" s="94" t="s">
        <v>624</v>
      </c>
      <c r="D366" s="94" t="s">
        <v>639</v>
      </c>
      <c r="E366" s="77">
        <f>VLOOKUP(C366,Spisok!$A$1:$AA$8695,5,0)</f>
        <v>1278.233482634497</v>
      </c>
      <c r="F366" s="8">
        <f>VLOOKUP(C366,Spisok!$A$1:$AA$8695,2,0)</f>
        <v>0</v>
      </c>
      <c r="G366" s="8" t="str">
        <f>VLOOKUP(C366,Spisok!$A$1:$AA$8695,4,0)</f>
        <v>CAN</v>
      </c>
      <c r="H366" s="10">
        <v>29.951409135082603</v>
      </c>
      <c r="I366" s="10">
        <v>0</v>
      </c>
      <c r="J366" s="10">
        <v>0</v>
      </c>
      <c r="K366" s="10">
        <f>LARGE(M366:V366,1)+LARGE(M366:V366,2)+LARGE(M366:V366,3)+LARGE(M366:V366,4)+LARGE(M366:V366,5)+LARGE(M366:V366,6)</f>
        <v>0</v>
      </c>
      <c r="L366" s="5">
        <f>SUM(H366:K366)</f>
        <v>29.951409135082603</v>
      </c>
      <c r="M366" s="10">
        <f>VLOOKUP(C366,игроки1,7,0)</f>
        <v>0</v>
      </c>
      <c r="N366" s="10">
        <f>VLOOKUP(C366,игроки1,9,0)</f>
        <v>0</v>
      </c>
      <c r="O366" s="10">
        <f>VLOOKUP(C366,игроки1,11,0)</f>
        <v>0</v>
      </c>
      <c r="P366" s="10">
        <f>VLOOKUP(C366,Spisok!$A$1:$AL$809,13,0)</f>
        <v>0</v>
      </c>
      <c r="Q366" s="10">
        <f>VLOOKUP(C366,игроки1,15,0)</f>
        <v>0</v>
      </c>
      <c r="R366" s="10">
        <f>VLOOKUP(C366,игроки1,17,0)</f>
        <v>0</v>
      </c>
      <c r="S366" s="10">
        <f>VLOOKUP(C366,игроки1,19,0)</f>
        <v>0</v>
      </c>
      <c r="T366" s="10">
        <f>VLOOKUP(C366,игроки1,21,0)</f>
        <v>0</v>
      </c>
      <c r="U366" s="10">
        <f>VLOOKUP(C366,игроки1,23,0)</f>
        <v>0</v>
      </c>
      <c r="V366" s="21">
        <f>VLOOKUP(C366,игроки1,25,0)</f>
        <v>0</v>
      </c>
      <c r="W366" s="16">
        <f>COUNTIFS(M366:V366,"&gt;0")</f>
        <v>0</v>
      </c>
    </row>
    <row r="367" spans="1:23" ht="12.75" customHeight="1" x14ac:dyDescent="0.25">
      <c r="A367" s="13">
        <v>363</v>
      </c>
      <c r="B367" s="13"/>
      <c r="C367" s="94" t="s">
        <v>799</v>
      </c>
      <c r="D367" s="94" t="s">
        <v>867</v>
      </c>
      <c r="E367" s="77">
        <f>VLOOKUP(C367,Spisok!$A$1:$AA$8695,5,0)</f>
        <v>1609.6460176130206</v>
      </c>
      <c r="F367" s="8">
        <f>VLOOKUP(C367,Spisok!$A$1:$AA$8695,2,0)</f>
        <v>0</v>
      </c>
      <c r="G367" s="8" t="str">
        <f>VLOOKUP(C367,Spisok!$A$1:$AA$8695,4,0)</f>
        <v>LAT</v>
      </c>
      <c r="H367" s="10"/>
      <c r="I367" s="10">
        <v>29.648889613881803</v>
      </c>
      <c r="J367" s="10">
        <v>0</v>
      </c>
      <c r="K367" s="10">
        <f>LARGE(M367:V367,1)+LARGE(M367:V367,2)+LARGE(M367:V367,3)+LARGE(M367:V367,4)+LARGE(M367:V367,5)+LARGE(M367:V367,6)</f>
        <v>0</v>
      </c>
      <c r="L367" s="5">
        <f>SUM(H367:K367)</f>
        <v>29.648889613881803</v>
      </c>
      <c r="M367" s="10">
        <f>VLOOKUP(C367,игроки1,7,0)</f>
        <v>0</v>
      </c>
      <c r="N367" s="10">
        <f>VLOOKUP(C367,игроки1,9,0)</f>
        <v>0</v>
      </c>
      <c r="O367" s="10">
        <f>VLOOKUP(C367,игроки1,11,0)</f>
        <v>0</v>
      </c>
      <c r="P367" s="10">
        <f>VLOOKUP(C367,Spisok!$A$1:$AL$809,13,0)</f>
        <v>0</v>
      </c>
      <c r="Q367" s="10">
        <f>VLOOKUP(C367,игроки1,15,0)</f>
        <v>0</v>
      </c>
      <c r="R367" s="10">
        <f>VLOOKUP(C367,игроки1,17,0)</f>
        <v>0</v>
      </c>
      <c r="S367" s="10">
        <f>VLOOKUP(C367,игроки1,19,0)</f>
        <v>0</v>
      </c>
      <c r="T367" s="10">
        <f>VLOOKUP(C367,игроки1,21,0)</f>
        <v>0</v>
      </c>
      <c r="U367" s="10">
        <f>VLOOKUP(C367,игроки1,23,0)</f>
        <v>0</v>
      </c>
      <c r="V367" s="21">
        <f>VLOOKUP(C367,игроки1,25,0)</f>
        <v>0</v>
      </c>
      <c r="W367" s="16">
        <f>COUNTIFS(M367:V367,"&gt;0")</f>
        <v>0</v>
      </c>
    </row>
    <row r="368" spans="1:23" ht="12.75" customHeight="1" x14ac:dyDescent="0.25">
      <c r="A368" s="13">
        <v>364</v>
      </c>
      <c r="B368" s="13">
        <v>292</v>
      </c>
      <c r="C368" s="68" t="s">
        <v>818</v>
      </c>
      <c r="D368" s="68"/>
      <c r="E368" s="85">
        <f>VLOOKUP(C368,Spisok!$A$1:$AA$8695,5,0)</f>
        <v>1322.7912421948322</v>
      </c>
      <c r="F368" s="8">
        <f>VLOOKUP(C368,Spisok!$A$1:$AA$8695,2,0)</f>
        <v>0</v>
      </c>
      <c r="G368" s="69" t="str">
        <f>VLOOKUP(C368,Spisok!$A$1:$AA$8695,4,0)</f>
        <v>ENG</v>
      </c>
      <c r="H368" s="70"/>
      <c r="I368" s="70">
        <v>24.024215217099794</v>
      </c>
      <c r="J368" s="70">
        <v>0</v>
      </c>
      <c r="K368" s="10">
        <f>LARGE(M368:V368,1)+LARGE(M368:V368,2)+LARGE(M368:V368,3)+LARGE(M368:V368,4)+LARGE(M368:V368,5)+LARGE(M368:V368,6)</f>
        <v>5.5417049253313513</v>
      </c>
      <c r="L368" s="5">
        <f>SUM(H368:K368)</f>
        <v>29.565920142431146</v>
      </c>
      <c r="M368" s="10">
        <f>VLOOKUP(C368,игроки1,7,0)</f>
        <v>0</v>
      </c>
      <c r="N368" s="10">
        <f>VLOOKUP(C368,игроки1,9,0)</f>
        <v>0</v>
      </c>
      <c r="O368" s="10">
        <f>VLOOKUP(C368,игроки1,11,0)</f>
        <v>0</v>
      </c>
      <c r="P368" s="10">
        <f>VLOOKUP(C368,Spisok!$A$1:$AL$809,13,0)</f>
        <v>0</v>
      </c>
      <c r="Q368" s="10">
        <f>VLOOKUP(C368,игроки1,15,0)</f>
        <v>0</v>
      </c>
      <c r="R368" s="10">
        <f>VLOOKUP(C368,игроки1,17,0)</f>
        <v>4.3150154798761609</v>
      </c>
      <c r="S368" s="10">
        <f>VLOOKUP(C368,игроки1,19,0)</f>
        <v>0</v>
      </c>
      <c r="T368" s="10">
        <f>VLOOKUP(C368,игроки1,21,0)</f>
        <v>1.2266894454551904</v>
      </c>
      <c r="U368" s="10">
        <f>VLOOKUP(C368,игроки1,23,0)</f>
        <v>0</v>
      </c>
      <c r="V368" s="21">
        <f>VLOOKUP(C368,игроки1,25,0)</f>
        <v>0</v>
      </c>
      <c r="W368" s="16">
        <f>COUNTIFS(M368:V368,"&gt;0")</f>
        <v>2</v>
      </c>
    </row>
    <row r="369" spans="1:23" ht="12.75" customHeight="1" x14ac:dyDescent="0.25">
      <c r="A369" s="13">
        <v>365</v>
      </c>
      <c r="B369" s="13">
        <v>209</v>
      </c>
      <c r="C369" s="94" t="s">
        <v>408</v>
      </c>
      <c r="D369" s="94"/>
      <c r="E369" s="92">
        <f>VLOOKUP(C369,Spisok!$A$1:$AA$8695,5,0)</f>
        <v>1482.2670665581886</v>
      </c>
      <c r="F369" s="8">
        <f>VLOOKUP(C369,Spisok!$A$1:$AA$8695,2,0)</f>
        <v>0</v>
      </c>
      <c r="G369" s="8" t="str">
        <f>VLOOKUP(C369,Spisok!$A$1:$AA$8695,4,0)</f>
        <v>LAT</v>
      </c>
      <c r="H369" s="10"/>
      <c r="I369" s="10"/>
      <c r="J369" s="10"/>
      <c r="K369" s="10">
        <f>LARGE(M369:V369,1)+LARGE(M369:V369,2)+LARGE(M369:V369,3)+LARGE(M369:V369,4)+LARGE(M369:V369,5)+LARGE(M369:V369,6)</f>
        <v>28.769006567967157</v>
      </c>
      <c r="L369" s="5">
        <f>SUM(H369:K369)</f>
        <v>28.769006567967157</v>
      </c>
      <c r="M369" s="10">
        <f>VLOOKUP(C369,игроки1,7,0)</f>
        <v>0</v>
      </c>
      <c r="N369" s="10">
        <f>VLOOKUP(C369,игроки1,9,0)</f>
        <v>0</v>
      </c>
      <c r="O369" s="10">
        <f>VLOOKUP(C369,игроки1,11,0)</f>
        <v>0</v>
      </c>
      <c r="P369" s="10">
        <f>VLOOKUP(C369,Spisok!$A$1:$AL$809,13,0)</f>
        <v>0</v>
      </c>
      <c r="Q369" s="10">
        <f>VLOOKUP(C369,игроки1,15,0)</f>
        <v>0</v>
      </c>
      <c r="R369" s="10">
        <f>VLOOKUP(C369,игроки1,17,0)</f>
        <v>0</v>
      </c>
      <c r="S369" s="10">
        <f>VLOOKUP(C369,игроки1,19,0)</f>
        <v>0</v>
      </c>
      <c r="T369" s="10">
        <f>VLOOKUP(C369,игроки1,21,0)</f>
        <v>28.769006567967157</v>
      </c>
      <c r="U369" s="10">
        <f>VLOOKUP(C369,игроки1,23,0)</f>
        <v>0</v>
      </c>
      <c r="V369" s="21">
        <f>VLOOKUP(C369,игроки1,25,0)</f>
        <v>0</v>
      </c>
      <c r="W369" s="16">
        <f>COUNTIFS(M369:V369,"&gt;0")</f>
        <v>1</v>
      </c>
    </row>
    <row r="370" spans="1:23" ht="12.75" customHeight="1" x14ac:dyDescent="0.25">
      <c r="A370" s="13">
        <v>366</v>
      </c>
      <c r="B370" s="13">
        <v>295</v>
      </c>
      <c r="C370" s="94" t="s">
        <v>86</v>
      </c>
      <c r="D370" s="94" t="s">
        <v>315</v>
      </c>
      <c r="E370" s="92">
        <f>VLOOKUP(C370,Spisok!$A$1:$AA$8695,5,0)</f>
        <v>1671</v>
      </c>
      <c r="F370" s="8">
        <f>VLOOKUP(C370,Spisok!$A$1:$AA$8695,2,0)</f>
        <v>0</v>
      </c>
      <c r="G370" s="8" t="str">
        <f>VLOOKUP(C370,Spisok!$A$1:$AA$8695,4,0)</f>
        <v>BLR</v>
      </c>
      <c r="H370" s="10">
        <v>22.096125420933607</v>
      </c>
      <c r="I370" s="10">
        <v>0</v>
      </c>
      <c r="J370" s="10">
        <v>0</v>
      </c>
      <c r="K370" s="10">
        <f>LARGE(M370:V370,1)+LARGE(M370:V370,2)+LARGE(M370:V370,3)+LARGE(M370:V370,4)+LARGE(M370:V370,5)+LARGE(M370:V370,6)</f>
        <v>5.2265001761808447</v>
      </c>
      <c r="L370" s="5">
        <f>SUM(H370:K370)</f>
        <v>27.322625597114452</v>
      </c>
      <c r="M370" s="10">
        <f>VLOOKUP(C370,игроки1,7,0)</f>
        <v>0</v>
      </c>
      <c r="N370" s="10">
        <f>VLOOKUP(C370,игроки1,9,0)</f>
        <v>0</v>
      </c>
      <c r="O370" s="10">
        <f>VLOOKUP(C370,игроки1,11,0)</f>
        <v>0</v>
      </c>
      <c r="P370" s="10">
        <f>VLOOKUP(C370,Spisok!$A$1:$AL$809,13,0)</f>
        <v>5.2265001761808447</v>
      </c>
      <c r="Q370" s="10">
        <f>VLOOKUP(C370,игроки1,15,0)</f>
        <v>0</v>
      </c>
      <c r="R370" s="10">
        <f>VLOOKUP(C370,игроки1,17,0)</f>
        <v>0</v>
      </c>
      <c r="S370" s="10">
        <f>VLOOKUP(C370,игроки1,19,0)</f>
        <v>0</v>
      </c>
      <c r="T370" s="10">
        <f>VLOOKUP(C370,игроки1,21,0)</f>
        <v>0</v>
      </c>
      <c r="U370" s="10">
        <f>VLOOKUP(C370,игроки1,23,0)</f>
        <v>0</v>
      </c>
      <c r="V370" s="21">
        <f>VLOOKUP(C370,игроки1,25,0)</f>
        <v>0</v>
      </c>
      <c r="W370" s="16">
        <f>COUNTIFS(M370:V370,"&gt;0")</f>
        <v>1</v>
      </c>
    </row>
    <row r="371" spans="1:23" ht="12.75" customHeight="1" x14ac:dyDescent="0.25">
      <c r="A371" s="13">
        <v>367</v>
      </c>
      <c r="B371" s="13"/>
      <c r="C371" s="94" t="s">
        <v>997</v>
      </c>
      <c r="D371" s="94" t="s">
        <v>1004</v>
      </c>
      <c r="E371" s="92">
        <f>VLOOKUP(C371,Spisok!$A$1:$AA$8695,5,0)</f>
        <v>1421.3439923013573</v>
      </c>
      <c r="F371" s="8">
        <f>VLOOKUP(C371,Spisok!$A$1:$AA$8695,2,0)</f>
        <v>0</v>
      </c>
      <c r="G371" s="8" t="str">
        <f>VLOOKUP(C371,Spisok!$A$1:$AA$8695,4,0)</f>
        <v>RUS</v>
      </c>
      <c r="H371" s="10"/>
      <c r="I371" s="10"/>
      <c r="J371" s="10">
        <v>27.203257067910229</v>
      </c>
      <c r="K371" s="10">
        <f>LARGE(M371:V371,1)+LARGE(M371:V371,2)+LARGE(M371:V371,3)+LARGE(M371:V371,4)+LARGE(M371:V371,5)+LARGE(M371:V371,6)</f>
        <v>0</v>
      </c>
      <c r="L371" s="5">
        <f>SUM(H371:K371)</f>
        <v>27.203257067910229</v>
      </c>
      <c r="M371" s="10">
        <f>VLOOKUP(C371,игроки1,7,0)</f>
        <v>0</v>
      </c>
      <c r="N371" s="10">
        <f>VLOOKUP(C371,игроки1,9,0)</f>
        <v>0</v>
      </c>
      <c r="O371" s="10">
        <f>VLOOKUP(C371,игроки1,11,0)</f>
        <v>0</v>
      </c>
      <c r="P371" s="10">
        <f>VLOOKUP(C371,Spisok!$A$1:$AL$809,13,0)</f>
        <v>0</v>
      </c>
      <c r="Q371" s="10">
        <f>VLOOKUP(C371,игроки1,15,0)</f>
        <v>0</v>
      </c>
      <c r="R371" s="10">
        <f>VLOOKUP(C371,игроки1,17,0)</f>
        <v>0</v>
      </c>
      <c r="S371" s="10">
        <f>VLOOKUP(C371,игроки1,19,0)</f>
        <v>0</v>
      </c>
      <c r="T371" s="10">
        <f>VLOOKUP(C371,игроки1,21,0)</f>
        <v>0</v>
      </c>
      <c r="U371" s="10">
        <f>VLOOKUP(C371,игроки1,23,0)</f>
        <v>0</v>
      </c>
      <c r="V371" s="21">
        <f>VLOOKUP(C371,игроки1,25,0)</f>
        <v>0</v>
      </c>
      <c r="W371" s="16">
        <f>COUNTIFS(M371:V371,"&gt;0")</f>
        <v>0</v>
      </c>
    </row>
    <row r="372" spans="1:23" ht="12.75" customHeight="1" x14ac:dyDescent="0.25">
      <c r="A372" s="13">
        <v>368</v>
      </c>
      <c r="B372" s="13"/>
      <c r="C372" s="68" t="s">
        <v>662</v>
      </c>
      <c r="D372" s="68" t="s">
        <v>690</v>
      </c>
      <c r="E372" s="96">
        <f>VLOOKUP(C372,Spisok!$A$1:$AA$8695,5,0)</f>
        <v>1762</v>
      </c>
      <c r="F372" s="69">
        <f>VLOOKUP(C372,Spisok!$A$1:$AA$8695,2,0)</f>
        <v>0</v>
      </c>
      <c r="G372" s="69" t="str">
        <f>VLOOKUP(C372,Spisok!$A$1:$AA$8695,4,0)</f>
        <v>LAT</v>
      </c>
      <c r="H372" s="70">
        <v>27.178131022175069</v>
      </c>
      <c r="I372" s="70">
        <v>0</v>
      </c>
      <c r="J372" s="70">
        <v>0</v>
      </c>
      <c r="K372" s="70">
        <f>LARGE(M372:V372,1)+LARGE(M372:V372,2)+LARGE(M372:V372,3)+LARGE(M372:V372,4)+LARGE(M372:V372,5)+LARGE(M372:V372,6)</f>
        <v>0</v>
      </c>
      <c r="L372" s="5">
        <f>SUM(H372:K372)</f>
        <v>27.178131022175069</v>
      </c>
      <c r="M372" s="70">
        <f>VLOOKUP(C372,игроки1,7,0)</f>
        <v>0</v>
      </c>
      <c r="N372" s="70">
        <f>VLOOKUP(C372,игроки1,9,0)</f>
        <v>0</v>
      </c>
      <c r="O372" s="10">
        <f>VLOOKUP(C372,игроки1,11,0)</f>
        <v>0</v>
      </c>
      <c r="P372" s="10">
        <f>VLOOKUP(C372,Spisok!$A$1:$AL$809,13,0)</f>
        <v>0</v>
      </c>
      <c r="Q372" s="10">
        <f>VLOOKUP(C372,игроки1,15,0)</f>
        <v>0</v>
      </c>
      <c r="R372" s="10">
        <f>VLOOKUP(C372,игроки1,17,0)</f>
        <v>0</v>
      </c>
      <c r="S372" s="10">
        <f>VLOOKUP(C372,игроки1,19,0)</f>
        <v>0</v>
      </c>
      <c r="T372" s="10">
        <f>VLOOKUP(C372,игроки1,21,0)</f>
        <v>0</v>
      </c>
      <c r="U372" s="10">
        <f>VLOOKUP(C372,игроки1,23,0)</f>
        <v>0</v>
      </c>
      <c r="V372" s="71">
        <f>VLOOKUP(C372,игроки1,25,0)</f>
        <v>0</v>
      </c>
      <c r="W372" s="72">
        <f>COUNTIFS(M372:V372,"&gt;0")</f>
        <v>0</v>
      </c>
    </row>
    <row r="373" spans="1:23" ht="12.75" customHeight="1" x14ac:dyDescent="0.25">
      <c r="A373" s="13">
        <v>369</v>
      </c>
      <c r="B373" s="13"/>
      <c r="C373" s="94" t="s">
        <v>736</v>
      </c>
      <c r="D373" s="94" t="s">
        <v>870</v>
      </c>
      <c r="E373" s="77">
        <f>VLOOKUP(C373,Spisok!$A$1:$AA$8695,5,0)</f>
        <v>1345.0212550315505</v>
      </c>
      <c r="F373" s="8">
        <f>VLOOKUP(C373,Spisok!$A$1:$AA$8695,2,0)</f>
        <v>0</v>
      </c>
      <c r="G373" s="8" t="str">
        <f>VLOOKUP(C373,Spisok!$A$1:$AA$8695,4,0)</f>
        <v>LAT</v>
      </c>
      <c r="H373" s="10">
        <v>11.245647823145447</v>
      </c>
      <c r="I373" s="10">
        <v>15.548985153280796</v>
      </c>
      <c r="J373" s="10">
        <v>0</v>
      </c>
      <c r="K373" s="10">
        <f>LARGE(M373:V373,1)+LARGE(M373:V373,2)+LARGE(M373:V373,3)+LARGE(M373:V373,4)+LARGE(M373:V373,5)+LARGE(M373:V373,6)</f>
        <v>0</v>
      </c>
      <c r="L373" s="5">
        <f>SUM(H373:K373)</f>
        <v>26.794632976426243</v>
      </c>
      <c r="M373" s="10">
        <f>VLOOKUP(C373,игроки1,7,0)</f>
        <v>0</v>
      </c>
      <c r="N373" s="10">
        <f>VLOOKUP(C373,игроки1,9,0)</f>
        <v>0</v>
      </c>
      <c r="O373" s="10">
        <f>VLOOKUP(C373,игроки1,11,0)</f>
        <v>0</v>
      </c>
      <c r="P373" s="10">
        <f>VLOOKUP(C373,Spisok!$A$1:$AL$809,13,0)</f>
        <v>0</v>
      </c>
      <c r="Q373" s="10">
        <f>VLOOKUP(C373,игроки1,15,0)</f>
        <v>0</v>
      </c>
      <c r="R373" s="10">
        <f>VLOOKUP(C373,игроки1,17,0)</f>
        <v>0</v>
      </c>
      <c r="S373" s="10">
        <f>VLOOKUP(C373,игроки1,19,0)</f>
        <v>0</v>
      </c>
      <c r="T373" s="10">
        <f>VLOOKUP(C373,игроки1,21,0)</f>
        <v>0</v>
      </c>
      <c r="U373" s="10">
        <f>VLOOKUP(C373,игроки1,23,0)</f>
        <v>0</v>
      </c>
      <c r="V373" s="21">
        <f>VLOOKUP(C373,игроки1,25,0)</f>
        <v>0</v>
      </c>
      <c r="W373" s="16">
        <f>COUNTIFS(M373:V373,"&gt;0")</f>
        <v>0</v>
      </c>
    </row>
    <row r="374" spans="1:23" s="35" customFormat="1" ht="12.75" customHeight="1" x14ac:dyDescent="0.25">
      <c r="A374" s="13">
        <v>370</v>
      </c>
      <c r="B374" s="13"/>
      <c r="C374" s="64" t="s">
        <v>642</v>
      </c>
      <c r="D374" s="64" t="s">
        <v>646</v>
      </c>
      <c r="E374" s="111">
        <f>VLOOKUP(C374,Spisok!$A$1:$AA$8695,5,0)</f>
        <v>1342</v>
      </c>
      <c r="F374" s="65">
        <f>VLOOKUP(C374,Spisok!$A$1:$AA$8695,2,0)</f>
        <v>0</v>
      </c>
      <c r="G374" s="65" t="str">
        <f>VLOOKUP(C374,Spisok!$A$1:$AA$8695,4,0)</f>
        <v>RUS</v>
      </c>
      <c r="H374" s="66">
        <v>17.854651973775979</v>
      </c>
      <c r="I374" s="66">
        <v>8.7230943518368669</v>
      </c>
      <c r="J374" s="66">
        <v>0</v>
      </c>
      <c r="K374" s="66">
        <f>LARGE(M374:V374,1)+LARGE(M374:V374,2)+LARGE(M374:V374,3)+LARGE(M374:V374,4)+LARGE(M374:V374,5)+LARGE(M374:V374,6)</f>
        <v>0</v>
      </c>
      <c r="L374" s="5">
        <f>SUM(H374:K374)</f>
        <v>26.577746325612846</v>
      </c>
      <c r="M374" s="10">
        <f>VLOOKUP(C374,игроки1,7,0)</f>
        <v>0</v>
      </c>
      <c r="N374" s="10">
        <f>VLOOKUP(C374,игроки1,9,0)</f>
        <v>0</v>
      </c>
      <c r="O374" s="10">
        <f>VLOOKUP(C374,игроки1,11,0)</f>
        <v>0</v>
      </c>
      <c r="P374" s="10">
        <f>VLOOKUP(C374,Spisok!$A$1:$AL$809,13,0)</f>
        <v>0</v>
      </c>
      <c r="Q374" s="10">
        <f>VLOOKUP(C374,игроки1,15,0)</f>
        <v>0</v>
      </c>
      <c r="R374" s="10">
        <f>VLOOKUP(C374,игроки1,17,0)</f>
        <v>0</v>
      </c>
      <c r="S374" s="10">
        <f>VLOOKUP(C374,игроки1,19,0)</f>
        <v>0</v>
      </c>
      <c r="T374" s="10">
        <f>VLOOKUP(C374,игроки1,21,0)</f>
        <v>0</v>
      </c>
      <c r="U374" s="10">
        <f>VLOOKUP(C374,игроки1,23,0)</f>
        <v>0</v>
      </c>
      <c r="V374" s="21">
        <f>VLOOKUP(C374,игроки1,25,0)</f>
        <v>0</v>
      </c>
      <c r="W374" s="16">
        <f>COUNTIFS(M374:V374,"&gt;0")</f>
        <v>0</v>
      </c>
    </row>
    <row r="375" spans="1:23" s="36" customFormat="1" ht="12.75" customHeight="1" x14ac:dyDescent="0.25">
      <c r="A375" s="13">
        <v>371</v>
      </c>
      <c r="B375" s="13"/>
      <c r="C375" s="94" t="s">
        <v>945</v>
      </c>
      <c r="D375" s="94" t="s">
        <v>343</v>
      </c>
      <c r="E375" s="77">
        <f>VLOOKUP(C375,Spisok!$A$1:$AA$8695,5,0)</f>
        <v>1836.5080673658324</v>
      </c>
      <c r="F375" s="8">
        <f>VLOOKUP(C375,Spisok!$A$1:$AA$8695,2,0)</f>
        <v>0</v>
      </c>
      <c r="G375" s="8" t="str">
        <f>VLOOKUP(C375,Spisok!$A$1:$AA$8695,4,0)</f>
        <v>LAT</v>
      </c>
      <c r="H375" s="10">
        <v>26.489261467203224</v>
      </c>
      <c r="I375" s="10">
        <v>0</v>
      </c>
      <c r="J375" s="10">
        <v>0</v>
      </c>
      <c r="K375" s="10">
        <f>LARGE(M375:V375,1)+LARGE(M375:V375,2)+LARGE(M375:V375,3)+LARGE(M375:V375,4)+LARGE(M375:V375,5)+LARGE(M375:V375,6)</f>
        <v>0</v>
      </c>
      <c r="L375" s="5">
        <f>SUM(H375:K375)</f>
        <v>26.489261467203224</v>
      </c>
      <c r="M375" s="10">
        <f>VLOOKUP(C375,игроки1,7,0)</f>
        <v>0</v>
      </c>
      <c r="N375" s="10">
        <f>VLOOKUP(C375,игроки1,9,0)</f>
        <v>0</v>
      </c>
      <c r="O375" s="10">
        <f>VLOOKUP(C375,игроки1,11,0)</f>
        <v>0</v>
      </c>
      <c r="P375" s="10">
        <f>VLOOKUP(C375,Spisok!$A$1:$AL$809,13,0)</f>
        <v>0</v>
      </c>
      <c r="Q375" s="10">
        <f>VLOOKUP(C375,игроки1,15,0)</f>
        <v>0</v>
      </c>
      <c r="R375" s="10">
        <f>VLOOKUP(C375,игроки1,17,0)</f>
        <v>0</v>
      </c>
      <c r="S375" s="10">
        <f>VLOOKUP(C375,игроки1,19,0)</f>
        <v>0</v>
      </c>
      <c r="T375" s="10">
        <f>VLOOKUP(C375,игроки1,21,0)</f>
        <v>0</v>
      </c>
      <c r="U375" s="10">
        <f>VLOOKUP(C375,игроки1,23,0)</f>
        <v>0</v>
      </c>
      <c r="V375" s="21">
        <f>VLOOKUP(C375,игроки1,25,0)</f>
        <v>0</v>
      </c>
      <c r="W375" s="16">
        <f>COUNTIFS(M375:V375,"&gt;0")</f>
        <v>0</v>
      </c>
    </row>
    <row r="376" spans="1:23" s="36" customFormat="1" ht="12.75" customHeight="1" x14ac:dyDescent="0.25">
      <c r="A376" s="13">
        <v>372</v>
      </c>
      <c r="B376" s="13"/>
      <c r="C376" s="94" t="s">
        <v>746</v>
      </c>
      <c r="D376" s="94"/>
      <c r="E376" s="77">
        <f>VLOOKUP(C376,Spisok!$A$1:$AA$8695,5,0)</f>
        <v>1560.4596201605868</v>
      </c>
      <c r="F376" s="8">
        <f>VLOOKUP(C376,Spisok!$A$1:$AA$8695,2,0)</f>
        <v>0</v>
      </c>
      <c r="G376" s="8" t="str">
        <f>VLOOKUP(C376,Spisok!$A$1:$AA$8695,4,0)</f>
        <v>USA</v>
      </c>
      <c r="H376" s="10"/>
      <c r="I376" s="10">
        <v>26.382978723404253</v>
      </c>
      <c r="J376" s="10">
        <v>0</v>
      </c>
      <c r="K376" s="10">
        <f>LARGE(M376:V376,1)+LARGE(M376:V376,2)+LARGE(M376:V376,3)+LARGE(M376:V376,4)+LARGE(M376:V376,5)+LARGE(M376:V376,6)</f>
        <v>0</v>
      </c>
      <c r="L376" s="5">
        <f>SUM(H376:K376)</f>
        <v>26.382978723404253</v>
      </c>
      <c r="M376" s="10">
        <f>VLOOKUP(C376,игроки1,7,0)</f>
        <v>0</v>
      </c>
      <c r="N376" s="10">
        <f>VLOOKUP(C376,игроки1,9,0)</f>
        <v>0</v>
      </c>
      <c r="O376" s="10">
        <f>VLOOKUP(C376,игроки1,11,0)</f>
        <v>0</v>
      </c>
      <c r="P376" s="10">
        <f>VLOOKUP(C376,Spisok!$A$1:$AL$809,13,0)</f>
        <v>0</v>
      </c>
      <c r="Q376" s="10">
        <f>VLOOKUP(C376,игроки1,15,0)</f>
        <v>0</v>
      </c>
      <c r="R376" s="10">
        <f>VLOOKUP(C376,игроки1,17,0)</f>
        <v>0</v>
      </c>
      <c r="S376" s="10">
        <f>VLOOKUP(C376,игроки1,19,0)</f>
        <v>0</v>
      </c>
      <c r="T376" s="10">
        <f>VLOOKUP(C376,игроки1,21,0)</f>
        <v>0</v>
      </c>
      <c r="U376" s="10">
        <f>VLOOKUP(C376,игроки1,23,0)</f>
        <v>0</v>
      </c>
      <c r="V376" s="21">
        <f>VLOOKUP(C376,игроки1,25,0)</f>
        <v>0</v>
      </c>
      <c r="W376" s="16">
        <f>COUNTIFS(M376:V376,"&gt;0")</f>
        <v>0</v>
      </c>
    </row>
    <row r="377" spans="1:23" s="36" customFormat="1" ht="12.75" customHeight="1" x14ac:dyDescent="0.25">
      <c r="A377" s="13">
        <v>373</v>
      </c>
      <c r="B377" s="13">
        <v>323</v>
      </c>
      <c r="C377" s="68" t="s">
        <v>984</v>
      </c>
      <c r="D377" s="68"/>
      <c r="E377" s="85">
        <f>VLOOKUP(C377,Spisok!$A$1:$AA$8695,5,0)</f>
        <v>1581.8055853078695</v>
      </c>
      <c r="F377" s="8">
        <f>VLOOKUP(C377,Spisok!$A$1:$AA$8695,2,0)</f>
        <v>0</v>
      </c>
      <c r="G377" s="69" t="str">
        <f>VLOOKUP(C377,Spisok!$A$1:$AA$8695,4,0)</f>
        <v>LAT</v>
      </c>
      <c r="H377" s="70"/>
      <c r="I377" s="70"/>
      <c r="J377" s="70">
        <v>26.356253429691499</v>
      </c>
      <c r="K377" s="10">
        <f>LARGE(M377:V377,1)+LARGE(M377:V377,2)+LARGE(M377:V377,3)+LARGE(M377:V377,4)+LARGE(M377:V377,5)+LARGE(M377:V377,6)</f>
        <v>0</v>
      </c>
      <c r="L377" s="5">
        <f>SUM(H377:K377)</f>
        <v>26.356253429691499</v>
      </c>
      <c r="M377" s="10">
        <f>VLOOKUP(C377,игроки1,7,0)</f>
        <v>0</v>
      </c>
      <c r="N377" s="10">
        <f>VLOOKUP(C377,игроки1,9,0)</f>
        <v>0</v>
      </c>
      <c r="O377" s="10">
        <f>VLOOKUP(C377,игроки1,11,0)</f>
        <v>0</v>
      </c>
      <c r="P377" s="10">
        <f>VLOOKUP(C377,Spisok!$A$1:$AL$809,13,0)</f>
        <v>0</v>
      </c>
      <c r="Q377" s="10">
        <f>VLOOKUP(C377,игроки1,15,0)</f>
        <v>0</v>
      </c>
      <c r="R377" s="10">
        <f>VLOOKUP(C377,игроки1,17,0)</f>
        <v>0</v>
      </c>
      <c r="S377" s="10">
        <f>VLOOKUP(C377,игроки1,19,0)</f>
        <v>0</v>
      </c>
      <c r="T377" s="10">
        <f>VLOOKUP(C377,игроки1,21,0)</f>
        <v>0</v>
      </c>
      <c r="U377" s="10">
        <f>VLOOKUP(C377,игроки1,23,0)</f>
        <v>0</v>
      </c>
      <c r="V377" s="21">
        <f>VLOOKUP(C377,игроки1,25,0)</f>
        <v>0</v>
      </c>
      <c r="W377" s="16">
        <f>COUNTIFS(M377:V377,"&gt;0")</f>
        <v>0</v>
      </c>
    </row>
    <row r="378" spans="1:23" s="36" customFormat="1" ht="12.75" customHeight="1" x14ac:dyDescent="0.25">
      <c r="A378" s="13">
        <v>374</v>
      </c>
      <c r="B378" s="13">
        <v>218</v>
      </c>
      <c r="C378" s="94" t="s">
        <v>1078</v>
      </c>
      <c r="D378" s="94"/>
      <c r="E378" s="92">
        <f>VLOOKUP(C378,Spisok!$A$1:$AA$8695,5,0)</f>
        <v>1330.6755745742339</v>
      </c>
      <c r="F378" s="8">
        <f>VLOOKUP(C378,Spisok!$A$1:$AA$8695,2,0)</f>
        <v>0</v>
      </c>
      <c r="G378" s="8" t="str">
        <f>VLOOKUP(C378,Spisok!$A$1:$AA$8695,4,0)</f>
        <v>LAT</v>
      </c>
      <c r="H378" s="10"/>
      <c r="I378" s="10"/>
      <c r="J378" s="10">
        <v>1.6241526953213028</v>
      </c>
      <c r="K378" s="10">
        <f>LARGE(M378:V378,1)+LARGE(M378:V378,2)+LARGE(M378:V378,3)+LARGE(M378:V378,4)+LARGE(M378:V378,5)+LARGE(M378:V378,6)</f>
        <v>24.476139135337888</v>
      </c>
      <c r="L378" s="5">
        <f>SUM(H378:K378)</f>
        <v>26.100291830659192</v>
      </c>
      <c r="M378" s="10">
        <f>VLOOKUP(C378,игроки1,7,0)</f>
        <v>1.6241526953213028</v>
      </c>
      <c r="N378" s="10">
        <f>VLOOKUP(C378,игроки1,9,0)</f>
        <v>0</v>
      </c>
      <c r="O378" s="10">
        <f>VLOOKUP(C378,игроки1,11,0)</f>
        <v>0</v>
      </c>
      <c r="P378" s="10">
        <f>VLOOKUP(C378,Spisok!$A$1:$AL$809,13,0)</f>
        <v>0</v>
      </c>
      <c r="Q378" s="10">
        <f>VLOOKUP(C378,игроки1,15,0)</f>
        <v>0</v>
      </c>
      <c r="R378" s="10">
        <f>VLOOKUP(C378,игроки1,17,0)</f>
        <v>0</v>
      </c>
      <c r="S378" s="10">
        <f>VLOOKUP(C378,игроки1,19,0)</f>
        <v>0</v>
      </c>
      <c r="T378" s="10">
        <f>VLOOKUP(C378,игроки1,21,0)</f>
        <v>22.851986440016585</v>
      </c>
      <c r="U378" s="10">
        <f>VLOOKUP(C378,игроки1,23,0)</f>
        <v>0</v>
      </c>
      <c r="V378" s="21">
        <f>VLOOKUP(C378,игроки1,25,0)</f>
        <v>0</v>
      </c>
      <c r="W378" s="16">
        <f>COUNTIFS(M378:V378,"&gt;0")</f>
        <v>2</v>
      </c>
    </row>
    <row r="379" spans="1:23" s="36" customFormat="1" ht="12.75" customHeight="1" x14ac:dyDescent="0.25">
      <c r="A379" s="13">
        <v>375</v>
      </c>
      <c r="B379" s="13">
        <v>315</v>
      </c>
      <c r="C379" s="51" t="s">
        <v>612</v>
      </c>
      <c r="D379" s="94" t="s">
        <v>616</v>
      </c>
      <c r="E379" s="86">
        <f>VLOOKUP(C379,Spisok!$A$1:$AA$8695,5,0)</f>
        <v>1261</v>
      </c>
      <c r="F379" s="52">
        <f>VLOOKUP(C379,Spisok!$A$1:$AA$8695,2,0)</f>
        <v>0</v>
      </c>
      <c r="G379" s="52" t="str">
        <f>VLOOKUP(C379,Spisok!$A$1:$AA$8695,4,0)</f>
        <v>GER</v>
      </c>
      <c r="H379" s="53">
        <v>18.942444017408572</v>
      </c>
      <c r="I379" s="53">
        <v>0</v>
      </c>
      <c r="J379" s="53">
        <v>6.5086804241059459</v>
      </c>
      <c r="K379" s="53">
        <f>LARGE(M379:V379,1)+LARGE(M379:V379,2)+LARGE(M379:V379,3)+LARGE(M379:V379,4)+LARGE(M379:V379,5)+LARGE(M379:V379,6)</f>
        <v>0.52539073969982464</v>
      </c>
      <c r="L379" s="54">
        <f>SUM(H379:K379)</f>
        <v>25.976515181214342</v>
      </c>
      <c r="M379" s="53">
        <f>VLOOKUP(C379,игроки1,7,0)</f>
        <v>0</v>
      </c>
      <c r="N379" s="10">
        <f>VLOOKUP(C379,игроки1,9,0)</f>
        <v>0</v>
      </c>
      <c r="O379" s="10">
        <f>VLOOKUP(C379,игроки1,11,0)</f>
        <v>0.52539073969982464</v>
      </c>
      <c r="P379" s="10">
        <f>VLOOKUP(C379,Spisok!$A$1:$AL$809,13,0)</f>
        <v>0</v>
      </c>
      <c r="Q379" s="10">
        <f>VLOOKUP(C379,игроки1,15,0)</f>
        <v>0</v>
      </c>
      <c r="R379" s="10">
        <f>VLOOKUP(C379,игроки1,17,0)</f>
        <v>0</v>
      </c>
      <c r="S379" s="10">
        <f>VLOOKUP(C379,игроки1,19,0)</f>
        <v>0</v>
      </c>
      <c r="T379" s="10">
        <f>VLOOKUP(C379,игроки1,21,0)</f>
        <v>0</v>
      </c>
      <c r="U379" s="10">
        <f>VLOOKUP(C379,игроки1,23,0)</f>
        <v>0</v>
      </c>
      <c r="V379" s="55">
        <f>VLOOKUP(C379,игроки1,25,0)</f>
        <v>0</v>
      </c>
      <c r="W379" s="56">
        <f>COUNTIFS(M379:V379,"&gt;0")</f>
        <v>1</v>
      </c>
    </row>
    <row r="380" spans="1:23" s="36" customFormat="1" ht="12.75" customHeight="1" x14ac:dyDescent="0.25">
      <c r="A380" s="13">
        <v>376</v>
      </c>
      <c r="B380" s="13"/>
      <c r="C380" s="94" t="s">
        <v>1001</v>
      </c>
      <c r="D380" s="94" t="s">
        <v>1005</v>
      </c>
      <c r="E380" s="92">
        <f>VLOOKUP(C380,Spisok!$A$1:$AA$8695,5,0)</f>
        <v>1442.9607385743632</v>
      </c>
      <c r="F380" s="8">
        <f>VLOOKUP(C380,Spisok!$A$1:$AA$8695,2,0)</f>
        <v>0</v>
      </c>
      <c r="G380" s="8" t="str">
        <f>VLOOKUP(C380,Spisok!$A$1:$AA$8695,4,0)</f>
        <v>RUS</v>
      </c>
      <c r="H380" s="10"/>
      <c r="I380" s="10"/>
      <c r="J380" s="10">
        <v>25.464409722222221</v>
      </c>
      <c r="K380" s="10">
        <f>LARGE(M380:V380,1)+LARGE(M380:V380,2)+LARGE(M380:V380,3)+LARGE(M380:V380,4)+LARGE(M380:V380,5)+LARGE(M380:V380,6)</f>
        <v>0</v>
      </c>
      <c r="L380" s="5">
        <f>SUM(H380:K380)</f>
        <v>25.464409722222221</v>
      </c>
      <c r="M380" s="10">
        <f>VLOOKUP(C380,игроки1,7,0)</f>
        <v>0</v>
      </c>
      <c r="N380" s="10">
        <f>VLOOKUP(C380,игроки1,9,0)</f>
        <v>0</v>
      </c>
      <c r="O380" s="10">
        <f>VLOOKUP(C380,игроки1,11,0)</f>
        <v>0</v>
      </c>
      <c r="P380" s="10">
        <f>VLOOKUP(C380,Spisok!$A$1:$AL$809,13,0)</f>
        <v>0</v>
      </c>
      <c r="Q380" s="10">
        <f>VLOOKUP(C380,игроки1,15,0)</f>
        <v>0</v>
      </c>
      <c r="R380" s="10">
        <f>VLOOKUP(C380,игроки1,17,0)</f>
        <v>0</v>
      </c>
      <c r="S380" s="10">
        <f>VLOOKUP(C380,игроки1,19,0)</f>
        <v>0</v>
      </c>
      <c r="T380" s="10">
        <f>VLOOKUP(C380,игроки1,21,0)</f>
        <v>0</v>
      </c>
      <c r="U380" s="10">
        <f>VLOOKUP(C380,игроки1,23,0)</f>
        <v>0</v>
      </c>
      <c r="V380" s="21">
        <f>VLOOKUP(C380,игроки1,25,0)</f>
        <v>0</v>
      </c>
      <c r="W380" s="16">
        <f>COUNTIFS(M380:V380,"&gt;0")</f>
        <v>0</v>
      </c>
    </row>
    <row r="381" spans="1:23" s="36" customFormat="1" ht="12.75" customHeight="1" x14ac:dyDescent="0.25">
      <c r="A381" s="13">
        <v>377</v>
      </c>
      <c r="B381" s="13">
        <v>272</v>
      </c>
      <c r="C381" s="94" t="s">
        <v>1033</v>
      </c>
      <c r="D381" s="94"/>
      <c r="E381" s="92">
        <f>VLOOKUP(C381,Spisok!$A$1:$AA$8695,5,0)</f>
        <v>1447</v>
      </c>
      <c r="F381" s="8">
        <f>VLOOKUP(C381,Spisok!$A$1:$AA$8695,2,0)</f>
        <v>0</v>
      </c>
      <c r="G381" s="8" t="str">
        <f>VLOOKUP(C381,Spisok!$A$1:$AA$8695,4,0)</f>
        <v>LAT</v>
      </c>
      <c r="H381" s="10"/>
      <c r="I381" s="10"/>
      <c r="J381" s="10">
        <v>15.309153056910752</v>
      </c>
      <c r="K381" s="10">
        <f>LARGE(M381:V381,1)+LARGE(M381:V381,2)+LARGE(M381:V381,3)+LARGE(M381:V381,4)+LARGE(M381:V381,5)+LARGE(M381:V381,6)</f>
        <v>9.9745933248227256</v>
      </c>
      <c r="L381" s="5">
        <f>SUM(H381:K381)</f>
        <v>25.283746381733479</v>
      </c>
      <c r="M381" s="10">
        <f>VLOOKUP(C381,игроки1,7,0)</f>
        <v>0</v>
      </c>
      <c r="N381" s="10">
        <f>VLOOKUP(C381,игроки1,9,0)</f>
        <v>0.70195341708014936</v>
      </c>
      <c r="O381" s="10">
        <f>VLOOKUP(C381,игроки1,11,0)</f>
        <v>9.2726399077425761</v>
      </c>
      <c r="P381" s="10">
        <f>VLOOKUP(C381,Spisok!$A$1:$AL$809,13,0)</f>
        <v>0</v>
      </c>
      <c r="Q381" s="10">
        <f>VLOOKUP(C381,игроки1,15,0)</f>
        <v>0</v>
      </c>
      <c r="R381" s="10">
        <f>VLOOKUP(C381,игроки1,17,0)</f>
        <v>0</v>
      </c>
      <c r="S381" s="10">
        <f>VLOOKUP(C381,игроки1,19,0)</f>
        <v>0</v>
      </c>
      <c r="T381" s="10">
        <f>VLOOKUP(C381,игроки1,21,0)</f>
        <v>0</v>
      </c>
      <c r="U381" s="10">
        <f>VLOOKUP(C381,игроки1,23,0)</f>
        <v>0</v>
      </c>
      <c r="V381" s="21">
        <f>VLOOKUP(C381,игроки1,25,0)</f>
        <v>0</v>
      </c>
      <c r="W381" s="16">
        <f>COUNTIFS(M381:V381,"&gt;0")</f>
        <v>2</v>
      </c>
    </row>
    <row r="382" spans="1:23" s="36" customFormat="1" ht="12.75" customHeight="1" x14ac:dyDescent="0.25">
      <c r="A382" s="13">
        <v>378</v>
      </c>
      <c r="B382" s="13"/>
      <c r="C382" s="94" t="s">
        <v>193</v>
      </c>
      <c r="D382" s="94" t="s">
        <v>354</v>
      </c>
      <c r="E382" s="92">
        <f>VLOOKUP(C382,Spisok!$A$1:$AA$8695,5,0)</f>
        <v>1465.7145224218496</v>
      </c>
      <c r="F382" s="8">
        <f>VLOOKUP(C382,Spisok!$A$1:$AA$8695,2,0)</f>
        <v>0</v>
      </c>
      <c r="G382" s="8" t="str">
        <f>VLOOKUP(C382,Spisok!$A$1:$AA$8695,4,0)</f>
        <v>RUS</v>
      </c>
      <c r="H382" s="10">
        <v>7.998560442716852</v>
      </c>
      <c r="I382" s="10">
        <v>10.572601006232265</v>
      </c>
      <c r="J382" s="10">
        <v>6.6467321719446639</v>
      </c>
      <c r="K382" s="10">
        <f>LARGE(M382:V382,1)+LARGE(M382:V382,2)+LARGE(M382:V382,3)+LARGE(M382:V382,4)+LARGE(M382:V382,5)+LARGE(M382:V382,6)</f>
        <v>0</v>
      </c>
      <c r="L382" s="5">
        <f>SUM(H382:K382)</f>
        <v>25.217893620893779</v>
      </c>
      <c r="M382" s="10">
        <f>VLOOKUP(C382,игроки1,7,0)</f>
        <v>0</v>
      </c>
      <c r="N382" s="10">
        <f>VLOOKUP(C382,игроки1,9,0)</f>
        <v>0</v>
      </c>
      <c r="O382" s="10">
        <f>VLOOKUP(C382,игроки1,11,0)</f>
        <v>0</v>
      </c>
      <c r="P382" s="10">
        <f>VLOOKUP(C382,Spisok!$A$1:$AL$809,13,0)</f>
        <v>0</v>
      </c>
      <c r="Q382" s="10">
        <f>VLOOKUP(C382,игроки1,15,0)</f>
        <v>0</v>
      </c>
      <c r="R382" s="10">
        <f>VLOOKUP(C382,игроки1,17,0)</f>
        <v>0</v>
      </c>
      <c r="S382" s="10">
        <f>VLOOKUP(C382,игроки1,19,0)</f>
        <v>0</v>
      </c>
      <c r="T382" s="10">
        <f>VLOOKUP(C382,игроки1,21,0)</f>
        <v>0</v>
      </c>
      <c r="U382" s="10">
        <f>VLOOKUP(C382,игроки1,23,0)</f>
        <v>0</v>
      </c>
      <c r="V382" s="21">
        <f>VLOOKUP(C382,игроки1,25,0)</f>
        <v>0</v>
      </c>
      <c r="W382" s="16">
        <f>COUNTIFS(M382:V382,"&gt;0")</f>
        <v>0</v>
      </c>
    </row>
    <row r="383" spans="1:23" s="36" customFormat="1" ht="12.75" customHeight="1" x14ac:dyDescent="0.25">
      <c r="A383" s="13">
        <v>379</v>
      </c>
      <c r="B383" s="13">
        <v>301</v>
      </c>
      <c r="C383" s="68" t="s">
        <v>708</v>
      </c>
      <c r="D383" s="68" t="s">
        <v>876</v>
      </c>
      <c r="E383" s="85">
        <f>VLOOKUP(C383,Spisok!$A$1:$AA$8695,5,0)</f>
        <v>1488.0688556660541</v>
      </c>
      <c r="F383" s="8">
        <f>VLOOKUP(C383,Spisok!$A$1:$AA$8695,2,0)</f>
        <v>0</v>
      </c>
      <c r="G383" s="69" t="str">
        <f>VLOOKUP(C383,Spisok!$A$1:$AA$8695,4,0)</f>
        <v>LAT</v>
      </c>
      <c r="H383" s="70">
        <v>21.906415454680541</v>
      </c>
      <c r="I383" s="70">
        <v>0</v>
      </c>
      <c r="J383" s="70">
        <v>0</v>
      </c>
      <c r="K383" s="10">
        <f>LARGE(M383:V383,1)+LARGE(M383:V383,2)+LARGE(M383:V383,3)+LARGE(M383:V383,4)+LARGE(M383:V383,5)+LARGE(M383:V383,6)</f>
        <v>3.1819781121104098</v>
      </c>
      <c r="L383" s="5">
        <f>SUM(H383:K383)</f>
        <v>25.088393566790952</v>
      </c>
      <c r="M383" s="10">
        <f>VLOOKUP(C383,игроки1,7,0)</f>
        <v>0</v>
      </c>
      <c r="N383" s="10">
        <f>VLOOKUP(C383,игроки1,9,0)</f>
        <v>0</v>
      </c>
      <c r="O383" s="10">
        <f>VLOOKUP(C383,игроки1,11,0)</f>
        <v>0</v>
      </c>
      <c r="P383" s="10">
        <f>VLOOKUP(C383,Spisok!$A$1:$AL$809,13,0)</f>
        <v>0</v>
      </c>
      <c r="Q383" s="10">
        <f>VLOOKUP(C383,игроки1,15,0)</f>
        <v>0</v>
      </c>
      <c r="R383" s="10">
        <f>VLOOKUP(C383,игроки1,17,0)</f>
        <v>0</v>
      </c>
      <c r="S383" s="10">
        <f>VLOOKUP(C383,игроки1,19,0)</f>
        <v>0</v>
      </c>
      <c r="T383" s="10">
        <f>VLOOKUP(C383,игроки1,21,0)</f>
        <v>3.1819781121104098</v>
      </c>
      <c r="U383" s="10">
        <f>VLOOKUP(C383,игроки1,23,0)</f>
        <v>0</v>
      </c>
      <c r="V383" s="21">
        <f>VLOOKUP(C383,игроки1,25,0)</f>
        <v>0</v>
      </c>
      <c r="W383" s="16">
        <f>COUNTIFS(M383:V383,"&gt;0")</f>
        <v>1</v>
      </c>
    </row>
    <row r="384" spans="1:23" s="36" customFormat="1" ht="12.75" customHeight="1" x14ac:dyDescent="0.25">
      <c r="A384" s="13">
        <v>380</v>
      </c>
      <c r="B384" s="13">
        <v>310</v>
      </c>
      <c r="C384" s="94" t="s">
        <v>1155</v>
      </c>
      <c r="D384" s="94"/>
      <c r="E384" s="92">
        <f>VLOOKUP(C384,Spisok!$A$1:$AA$8695,5,0)</f>
        <v>1307.2416666059842</v>
      </c>
      <c r="F384" s="8">
        <f>VLOOKUP(C384,Spisok!$A$1:$AA$8695,2,0)</f>
        <v>0</v>
      </c>
      <c r="G384" s="8" t="str">
        <f>VLOOKUP(C384,Spisok!$A$1:$AA$8695,4,0)</f>
        <v>POL</v>
      </c>
      <c r="H384" s="10"/>
      <c r="I384" s="10"/>
      <c r="J384" s="10">
        <v>23.04</v>
      </c>
      <c r="K384" s="10">
        <f>LARGE(M384:V384,1)+LARGE(M384:V384,2)+LARGE(M384:V384,3)+LARGE(M384:V384,4)+LARGE(M384:V384,5)+LARGE(M384:V384,6)</f>
        <v>2.0080627609871393</v>
      </c>
      <c r="L384" s="5">
        <f>SUM(H384:K384)</f>
        <v>25.04806276098714</v>
      </c>
      <c r="M384" s="10">
        <f>VLOOKUP(C384,игроки1,7,0)</f>
        <v>0</v>
      </c>
      <c r="N384" s="10">
        <f>VLOOKUP(C384,игроки1,9,0)</f>
        <v>0</v>
      </c>
      <c r="O384" s="10">
        <f>VLOOKUP(C384,игроки1,11,0)</f>
        <v>0</v>
      </c>
      <c r="P384" s="10">
        <f>VLOOKUP(C384,Spisok!$A$1:$AL$809,13,0)</f>
        <v>0</v>
      </c>
      <c r="Q384" s="10">
        <f>VLOOKUP(C384,игроки1,15,0)</f>
        <v>0</v>
      </c>
      <c r="R384" s="10">
        <f>VLOOKUP(C384,игроки1,17,0)</f>
        <v>0</v>
      </c>
      <c r="S384" s="10">
        <f>VLOOKUP(C384,игроки1,19,0)</f>
        <v>0</v>
      </c>
      <c r="T384" s="10">
        <f>VLOOKUP(C384,игроки1,21,0)</f>
        <v>2.0080627609871393</v>
      </c>
      <c r="U384" s="10">
        <f>VLOOKUP(C384,игроки1,23,0)</f>
        <v>0</v>
      </c>
      <c r="V384" s="21">
        <f>VLOOKUP(C384,игроки1,25,0)</f>
        <v>0</v>
      </c>
      <c r="W384" s="16">
        <f>COUNTIFS(M384:V384,"&gt;0")</f>
        <v>1</v>
      </c>
    </row>
    <row r="385" spans="1:23" s="36" customFormat="1" ht="12.75" customHeight="1" x14ac:dyDescent="0.25">
      <c r="A385" s="13">
        <v>381</v>
      </c>
      <c r="B385" s="13">
        <v>248</v>
      </c>
      <c r="C385" s="94" t="s">
        <v>1030</v>
      </c>
      <c r="D385" s="94"/>
      <c r="E385" s="92">
        <f>VLOOKUP(C385,Spisok!$A$1:$AA$8695,5,0)</f>
        <v>1459</v>
      </c>
      <c r="F385" s="8">
        <f>VLOOKUP(C385,Spisok!$A$1:$AA$8695,2,0)</f>
        <v>0</v>
      </c>
      <c r="G385" s="8" t="str">
        <f>VLOOKUP(C385,Spisok!$A$1:$AA$8695,4,0)</f>
        <v>LAT</v>
      </c>
      <c r="H385" s="10"/>
      <c r="I385" s="10"/>
      <c r="J385" s="10">
        <v>8.3643194362835747</v>
      </c>
      <c r="K385" s="10">
        <f>LARGE(M385:V385,1)+LARGE(M385:V385,2)+LARGE(M385:V385,3)+LARGE(M385:V385,4)+LARGE(M385:V385,5)+LARGE(M385:V385,6)</f>
        <v>16.44175697158337</v>
      </c>
      <c r="L385" s="5">
        <f>SUM(H385:K385)</f>
        <v>24.806076407866946</v>
      </c>
      <c r="M385" s="10">
        <f>VLOOKUP(C385,игроки1,7,0)</f>
        <v>0</v>
      </c>
      <c r="N385" s="10">
        <f>VLOOKUP(C385,игроки1,9,0)</f>
        <v>9.1261697390869383</v>
      </c>
      <c r="O385" s="10">
        <f>VLOOKUP(C385,игроки1,11,0)</f>
        <v>7.3155872324964308</v>
      </c>
      <c r="P385" s="10">
        <f>VLOOKUP(C385,Spisok!$A$1:$AL$809,13,0)</f>
        <v>0</v>
      </c>
      <c r="Q385" s="10">
        <f>VLOOKUP(C385,игроки1,15,0)</f>
        <v>0</v>
      </c>
      <c r="R385" s="10">
        <f>VLOOKUP(C385,игроки1,17,0)</f>
        <v>0</v>
      </c>
      <c r="S385" s="10">
        <f>VLOOKUP(C385,игроки1,19,0)</f>
        <v>0</v>
      </c>
      <c r="T385" s="10">
        <f>VLOOKUP(C385,игроки1,21,0)</f>
        <v>0</v>
      </c>
      <c r="U385" s="10">
        <f>VLOOKUP(C385,игроки1,23,0)</f>
        <v>0</v>
      </c>
      <c r="V385" s="21">
        <f>VLOOKUP(C385,игроки1,25,0)</f>
        <v>0</v>
      </c>
      <c r="W385" s="16">
        <f>COUNTIFS(M385:V385,"&gt;0")</f>
        <v>2</v>
      </c>
    </row>
    <row r="386" spans="1:23" s="36" customFormat="1" ht="12.75" customHeight="1" x14ac:dyDescent="0.25">
      <c r="A386" s="13">
        <v>382</v>
      </c>
      <c r="B386" s="13"/>
      <c r="C386" s="94" t="s">
        <v>800</v>
      </c>
      <c r="D386" s="94" t="s">
        <v>872</v>
      </c>
      <c r="E386" s="77">
        <f>VLOOKUP(C386,Spisok!$A$1:$AA$8695,5,0)</f>
        <v>1648.2500670510019</v>
      </c>
      <c r="F386" s="8">
        <f>VLOOKUP(C386,Spisok!$A$1:$AA$8695,2,0)</f>
        <v>0</v>
      </c>
      <c r="G386" s="8" t="str">
        <f>VLOOKUP(C386,Spisok!$A$1:$AA$8695,4,0)</f>
        <v>LAT</v>
      </c>
      <c r="H386" s="10"/>
      <c r="I386" s="10">
        <v>24.36082505890457</v>
      </c>
      <c r="J386" s="10">
        <v>0</v>
      </c>
      <c r="K386" s="10">
        <f>LARGE(M386:V386,1)+LARGE(M386:V386,2)+LARGE(M386:V386,3)+LARGE(M386:V386,4)+LARGE(M386:V386,5)+LARGE(M386:V386,6)</f>
        <v>0</v>
      </c>
      <c r="L386" s="5">
        <f>SUM(H386:K386)</f>
        <v>24.36082505890457</v>
      </c>
      <c r="M386" s="10">
        <f>VLOOKUP(C386,игроки1,7,0)</f>
        <v>0</v>
      </c>
      <c r="N386" s="10">
        <f>VLOOKUP(C386,игроки1,9,0)</f>
        <v>0</v>
      </c>
      <c r="O386" s="10">
        <f>VLOOKUP(C386,игроки1,11,0)</f>
        <v>0</v>
      </c>
      <c r="P386" s="10">
        <f>VLOOKUP(C386,Spisok!$A$1:$AL$809,13,0)</f>
        <v>0</v>
      </c>
      <c r="Q386" s="10">
        <f>VLOOKUP(C386,игроки1,15,0)</f>
        <v>0</v>
      </c>
      <c r="R386" s="10">
        <f>VLOOKUP(C386,игроки1,17,0)</f>
        <v>0</v>
      </c>
      <c r="S386" s="10">
        <f>VLOOKUP(C386,игроки1,19,0)</f>
        <v>0</v>
      </c>
      <c r="T386" s="10">
        <f>VLOOKUP(C386,игроки1,21,0)</f>
        <v>0</v>
      </c>
      <c r="U386" s="10">
        <f>VLOOKUP(C386,игроки1,23,0)</f>
        <v>0</v>
      </c>
      <c r="V386" s="21">
        <f>VLOOKUP(C386,игроки1,25,0)</f>
        <v>0</v>
      </c>
      <c r="W386" s="16">
        <f>COUNTIFS(M386:V386,"&gt;0")</f>
        <v>0</v>
      </c>
    </row>
    <row r="387" spans="1:23" s="36" customFormat="1" ht="12.75" customHeight="1" x14ac:dyDescent="0.25">
      <c r="A387" s="13">
        <v>383</v>
      </c>
      <c r="B387" s="13">
        <v>221</v>
      </c>
      <c r="C387" s="94" t="s">
        <v>1112</v>
      </c>
      <c r="D387" s="94"/>
      <c r="E387" s="92">
        <f>VLOOKUP(C387,Spisok!$A$1:$AA$8695,5,0)</f>
        <v>1200</v>
      </c>
      <c r="F387" s="8">
        <f>VLOOKUP(C387,Spisok!$A$1:$AA$8695,2,0)</f>
        <v>0</v>
      </c>
      <c r="G387" s="8" t="str">
        <f>VLOOKUP(C387,Spisok!$A$1:$AA$8695,4,0)</f>
        <v>USA</v>
      </c>
      <c r="H387" s="10"/>
      <c r="I387" s="10"/>
      <c r="J387" s="10"/>
      <c r="K387" s="10">
        <f>LARGE(M387:V387,1)+LARGE(M387:V387,2)+LARGE(M387:V387,3)+LARGE(M387:V387,4)+LARGE(M387:V387,5)+LARGE(M387:V387,6)</f>
        <v>23.961322795708419</v>
      </c>
      <c r="L387" s="5">
        <f>SUM(H387:K387)</f>
        <v>23.961322795708419</v>
      </c>
      <c r="M387" s="10">
        <f>VLOOKUP(C387,игроки1,7,0)</f>
        <v>0</v>
      </c>
      <c r="N387" s="10">
        <f>VLOOKUP(C387,игроки1,9,0)</f>
        <v>0</v>
      </c>
      <c r="O387" s="10">
        <f>VLOOKUP(C387,игроки1,11,0)</f>
        <v>0</v>
      </c>
      <c r="P387" s="10">
        <f>VLOOKUP(C387,Spisok!$A$1:$AL$809,13,0)</f>
        <v>0</v>
      </c>
      <c r="Q387" s="10">
        <f>VLOOKUP(C387,игроки1,15,0)</f>
        <v>23.961322795708419</v>
      </c>
      <c r="R387" s="10">
        <f>VLOOKUP(C387,игроки1,17,0)</f>
        <v>0</v>
      </c>
      <c r="S387" s="10">
        <f>VLOOKUP(C387,игроки1,19,0)</f>
        <v>0</v>
      </c>
      <c r="T387" s="10">
        <f>VLOOKUP(C387,игроки1,21,0)</f>
        <v>0</v>
      </c>
      <c r="U387" s="10">
        <f>VLOOKUP(C387,игроки1,23,0)</f>
        <v>0</v>
      </c>
      <c r="V387" s="21">
        <f>VLOOKUP(C387,игроки1,25,0)</f>
        <v>0</v>
      </c>
      <c r="W387" s="16">
        <f>COUNTIFS(M387:V387,"&gt;0")</f>
        <v>1</v>
      </c>
    </row>
    <row r="388" spans="1:23" s="36" customFormat="1" ht="12.75" customHeight="1" x14ac:dyDescent="0.25">
      <c r="A388" s="13">
        <v>384</v>
      </c>
      <c r="B388" s="13"/>
      <c r="C388" s="94" t="s">
        <v>195</v>
      </c>
      <c r="D388" s="94" t="s">
        <v>361</v>
      </c>
      <c r="E388" s="77">
        <f>VLOOKUP(C388,Spisok!$A$1:$AA$8695,5,0)</f>
        <v>2021.048255411424</v>
      </c>
      <c r="F388" s="8">
        <f>VLOOKUP(C388,Spisok!$A$1:$AA$8695,2,0)</f>
        <v>0</v>
      </c>
      <c r="G388" s="8" t="str">
        <f>VLOOKUP(C388,Spisok!$A$1:$AA$8695,4,0)</f>
        <v>UKR</v>
      </c>
      <c r="H388" s="10">
        <v>0</v>
      </c>
      <c r="I388" s="10">
        <v>23.955973207542495</v>
      </c>
      <c r="J388" s="10">
        <v>0</v>
      </c>
      <c r="K388" s="10">
        <f>LARGE(M388:V388,1)+LARGE(M388:V388,2)+LARGE(M388:V388,3)+LARGE(M388:V388,4)+LARGE(M388:V388,5)+LARGE(M388:V388,6)</f>
        <v>0</v>
      </c>
      <c r="L388" s="5">
        <f>SUM(H388:K388)</f>
        <v>23.955973207542495</v>
      </c>
      <c r="M388" s="10">
        <f>VLOOKUP(C388,игроки1,7,0)</f>
        <v>0</v>
      </c>
      <c r="N388" s="10">
        <f>VLOOKUP(C388,игроки1,9,0)</f>
        <v>0</v>
      </c>
      <c r="O388" s="10">
        <f>VLOOKUP(C388,игроки1,11,0)</f>
        <v>0</v>
      </c>
      <c r="P388" s="10">
        <f>VLOOKUP(C388,Spisok!$A$1:$AL$809,13,0)</f>
        <v>0</v>
      </c>
      <c r="Q388" s="10">
        <f>VLOOKUP(C388,игроки1,15,0)</f>
        <v>0</v>
      </c>
      <c r="R388" s="10">
        <f>VLOOKUP(C388,игроки1,17,0)</f>
        <v>0</v>
      </c>
      <c r="S388" s="10">
        <f>VLOOKUP(C388,игроки1,19,0)</f>
        <v>0</v>
      </c>
      <c r="T388" s="10">
        <f>VLOOKUP(C388,игроки1,21,0)</f>
        <v>0</v>
      </c>
      <c r="U388" s="10">
        <f>VLOOKUP(C388,игроки1,23,0)</f>
        <v>0</v>
      </c>
      <c r="V388" s="21">
        <f>VLOOKUP(C388,игроки1,25,0)</f>
        <v>0</v>
      </c>
      <c r="W388" s="16">
        <f>COUNTIFS(M388:V388,"&gt;0")</f>
        <v>0</v>
      </c>
    </row>
    <row r="389" spans="1:23" s="36" customFormat="1" ht="12.75" customHeight="1" x14ac:dyDescent="0.25">
      <c r="A389" s="13">
        <v>385</v>
      </c>
      <c r="B389" s="13"/>
      <c r="C389" s="94" t="s">
        <v>1000</v>
      </c>
      <c r="D389" s="94" t="s">
        <v>1006</v>
      </c>
      <c r="E389" s="92">
        <f>VLOOKUP(C389,Spisok!$A$1:$AA$8695,5,0)</f>
        <v>1415.4628645228311</v>
      </c>
      <c r="F389" s="8">
        <f>VLOOKUP(C389,Spisok!$A$1:$AA$8695,2,0)</f>
        <v>0</v>
      </c>
      <c r="G389" s="8" t="str">
        <f>VLOOKUP(C389,Spisok!$A$1:$AA$8695,4,0)</f>
        <v>RUS</v>
      </c>
      <c r="H389" s="10"/>
      <c r="I389" s="10"/>
      <c r="J389" s="10">
        <v>23.742711370262391</v>
      </c>
      <c r="K389" s="10">
        <f>LARGE(M389:V389,1)+LARGE(M389:V389,2)+LARGE(M389:V389,3)+LARGE(M389:V389,4)+LARGE(M389:V389,5)+LARGE(M389:V389,6)</f>
        <v>0</v>
      </c>
      <c r="L389" s="5">
        <f>SUM(H389:K389)</f>
        <v>23.742711370262391</v>
      </c>
      <c r="M389" s="10">
        <f>VLOOKUP(C389,игроки1,7,0)</f>
        <v>0</v>
      </c>
      <c r="N389" s="10">
        <f>VLOOKUP(C389,игроки1,9,0)</f>
        <v>0</v>
      </c>
      <c r="O389" s="10">
        <f>VLOOKUP(C389,игроки1,11,0)</f>
        <v>0</v>
      </c>
      <c r="P389" s="10">
        <f>VLOOKUP(C389,Spisok!$A$1:$AL$809,13,0)</f>
        <v>0</v>
      </c>
      <c r="Q389" s="10">
        <f>VLOOKUP(C389,игроки1,15,0)</f>
        <v>0</v>
      </c>
      <c r="R389" s="10">
        <f>VLOOKUP(C389,игроки1,17,0)</f>
        <v>0</v>
      </c>
      <c r="S389" s="10">
        <f>VLOOKUP(C389,игроки1,19,0)</f>
        <v>0</v>
      </c>
      <c r="T389" s="10">
        <f>VLOOKUP(C389,игроки1,21,0)</f>
        <v>0</v>
      </c>
      <c r="U389" s="10">
        <f>VLOOKUP(C389,игроки1,23,0)</f>
        <v>0</v>
      </c>
      <c r="V389" s="21">
        <f>VLOOKUP(C389,игроки1,25,0)</f>
        <v>0</v>
      </c>
      <c r="W389" s="16">
        <f>COUNTIFS(M389:V389,"&gt;0")</f>
        <v>0</v>
      </c>
    </row>
    <row r="390" spans="1:23" s="36" customFormat="1" ht="12.75" customHeight="1" x14ac:dyDescent="0.25">
      <c r="A390" s="13">
        <v>386</v>
      </c>
      <c r="B390" s="13"/>
      <c r="C390" s="94" t="s">
        <v>677</v>
      </c>
      <c r="D390" s="94"/>
      <c r="E390" s="77">
        <f>VLOOKUP(C390,Spisok!$A$1:$AA$8695,5,0)</f>
        <v>1484.3972109062354</v>
      </c>
      <c r="F390" s="8">
        <f>VLOOKUP(C390,Spisok!$A$1:$AA$8695,2,0)</f>
        <v>0</v>
      </c>
      <c r="G390" s="8" t="str">
        <f>VLOOKUP(C390,Spisok!$A$1:$AA$8695,4,0)</f>
        <v>EST</v>
      </c>
      <c r="H390" s="10">
        <v>23.74</v>
      </c>
      <c r="I390" s="10">
        <v>0</v>
      </c>
      <c r="J390" s="10">
        <v>0</v>
      </c>
      <c r="K390" s="10">
        <f>LARGE(M390:V390,1)+LARGE(M390:V390,2)+LARGE(M390:V390,3)+LARGE(M390:V390,4)+LARGE(M390:V390,5)+LARGE(M390:V390,6)</f>
        <v>0</v>
      </c>
      <c r="L390" s="5">
        <f>SUM(H390:K390)</f>
        <v>23.74</v>
      </c>
      <c r="M390" s="10">
        <f>VLOOKUP(C390,игроки1,7,0)</f>
        <v>0</v>
      </c>
      <c r="N390" s="10">
        <f>VLOOKUP(C390,игроки1,9,0)</f>
        <v>0</v>
      </c>
      <c r="O390" s="10">
        <f>VLOOKUP(C390,игроки1,11,0)</f>
        <v>0</v>
      </c>
      <c r="P390" s="10">
        <f>VLOOKUP(C390,Spisok!$A$1:$AL$809,13,0)</f>
        <v>0</v>
      </c>
      <c r="Q390" s="10">
        <f>VLOOKUP(C390,игроки1,15,0)</f>
        <v>0</v>
      </c>
      <c r="R390" s="10">
        <f>VLOOKUP(C390,игроки1,17,0)</f>
        <v>0</v>
      </c>
      <c r="S390" s="10">
        <f>VLOOKUP(C390,игроки1,19,0)</f>
        <v>0</v>
      </c>
      <c r="T390" s="10">
        <f>VLOOKUP(C390,игроки1,21,0)</f>
        <v>0</v>
      </c>
      <c r="U390" s="10">
        <f>VLOOKUP(C390,игроки1,23,0)</f>
        <v>0</v>
      </c>
      <c r="V390" s="21">
        <f>VLOOKUP(C390,игроки1,25,0)</f>
        <v>0</v>
      </c>
      <c r="W390" s="16">
        <f>COUNTIFS(M390:V390,"&gt;0")</f>
        <v>0</v>
      </c>
    </row>
    <row r="391" spans="1:23" s="36" customFormat="1" ht="12.75" customHeight="1" x14ac:dyDescent="0.25">
      <c r="A391" s="13">
        <v>387</v>
      </c>
      <c r="B391" s="13"/>
      <c r="C391" s="94" t="s">
        <v>1034</v>
      </c>
      <c r="D391" s="94"/>
      <c r="E391" s="92">
        <f>VLOOKUP(C391,Spisok!$A$1:$AA$8695,5,0)</f>
        <v>1447.5216627767129</v>
      </c>
      <c r="F391" s="8">
        <f>VLOOKUP(C391,Spisok!$A$1:$AA$8695,2,0)</f>
        <v>0</v>
      </c>
      <c r="G391" s="8" t="str">
        <f>VLOOKUP(C391,Spisok!$A$1:$AA$8695,4,0)</f>
        <v>LAT</v>
      </c>
      <c r="H391" s="10"/>
      <c r="I391" s="10"/>
      <c r="J391" s="10">
        <v>23.690259216275894</v>
      </c>
      <c r="K391" s="10">
        <f>LARGE(M391:V391,1)+LARGE(M391:V391,2)+LARGE(M391:V391,3)+LARGE(M391:V391,4)+LARGE(M391:V391,5)+LARGE(M391:V391,6)</f>
        <v>0</v>
      </c>
      <c r="L391" s="5">
        <f>SUM(H391:K391)</f>
        <v>23.690259216275894</v>
      </c>
      <c r="M391" s="10">
        <f>VLOOKUP(C391,игроки1,7,0)</f>
        <v>0</v>
      </c>
      <c r="N391" s="10">
        <f>VLOOKUP(C391,игроки1,9,0)</f>
        <v>0</v>
      </c>
      <c r="O391" s="10">
        <f>VLOOKUP(C391,игроки1,11,0)</f>
        <v>0</v>
      </c>
      <c r="P391" s="10">
        <f>VLOOKUP(C391,Spisok!$A$1:$AL$809,13,0)</f>
        <v>0</v>
      </c>
      <c r="Q391" s="10">
        <f>VLOOKUP(C391,игроки1,15,0)</f>
        <v>0</v>
      </c>
      <c r="R391" s="10">
        <f>VLOOKUP(C391,игроки1,17,0)</f>
        <v>0</v>
      </c>
      <c r="S391" s="10">
        <f>VLOOKUP(C391,игроки1,19,0)</f>
        <v>0</v>
      </c>
      <c r="T391" s="10">
        <f>VLOOKUP(C391,игроки1,21,0)</f>
        <v>0</v>
      </c>
      <c r="U391" s="10">
        <f>VLOOKUP(C391,игроки1,23,0)</f>
        <v>0</v>
      </c>
      <c r="V391" s="21">
        <f>VLOOKUP(C391,игроки1,25,0)</f>
        <v>0</v>
      </c>
      <c r="W391" s="16">
        <f>COUNTIFS(M391:V391,"&gt;0")</f>
        <v>0</v>
      </c>
    </row>
    <row r="392" spans="1:23" s="36" customFormat="1" ht="12.75" customHeight="1" x14ac:dyDescent="0.25">
      <c r="A392" s="13">
        <v>388</v>
      </c>
      <c r="B392" s="13"/>
      <c r="C392" s="94" t="s">
        <v>589</v>
      </c>
      <c r="D392" s="94" t="s">
        <v>932</v>
      </c>
      <c r="E392" s="92">
        <f>VLOOKUP(C392,Spisok!$A$1:$AA$8695,5,0)</f>
        <v>1311.8338239660306</v>
      </c>
      <c r="F392" s="8">
        <f>VLOOKUP(C392,Spisok!$A$1:$AA$8695,2,0)</f>
        <v>0</v>
      </c>
      <c r="G392" s="8" t="str">
        <f>VLOOKUP(C392,Spisok!$A$1:$AA$8695,4,0)</f>
        <v>LAT</v>
      </c>
      <c r="H392" s="10">
        <v>0</v>
      </c>
      <c r="I392" s="10">
        <v>1.6740449026064557</v>
      </c>
      <c r="J392" s="10">
        <v>21.967910624276886</v>
      </c>
      <c r="K392" s="10">
        <f>LARGE(M392:V392,1)+LARGE(M392:V392,2)+LARGE(M392:V392,3)+LARGE(M392:V392,4)+LARGE(M392:V392,5)+LARGE(M392:V392,6)</f>
        <v>0</v>
      </c>
      <c r="L392" s="5">
        <f>SUM(H392:K392)</f>
        <v>23.641955526883343</v>
      </c>
      <c r="M392" s="10">
        <f>VLOOKUP(C392,игроки1,7,0)</f>
        <v>0</v>
      </c>
      <c r="N392" s="10">
        <f>VLOOKUP(C392,игроки1,9,0)</f>
        <v>0</v>
      </c>
      <c r="O392" s="10">
        <f>VLOOKUP(C392,игроки1,11,0)</f>
        <v>0</v>
      </c>
      <c r="P392" s="10">
        <f>VLOOKUP(C392,Spisok!$A$1:$AL$809,13,0)</f>
        <v>0</v>
      </c>
      <c r="Q392" s="10">
        <f>VLOOKUP(C392,игроки1,15,0)</f>
        <v>0</v>
      </c>
      <c r="R392" s="10">
        <f>VLOOKUP(C392,игроки1,17,0)</f>
        <v>0</v>
      </c>
      <c r="S392" s="10">
        <f>VLOOKUP(C392,игроки1,19,0)</f>
        <v>0</v>
      </c>
      <c r="T392" s="10">
        <f>VLOOKUP(C392,игроки1,21,0)</f>
        <v>0</v>
      </c>
      <c r="U392" s="10">
        <f>VLOOKUP(C392,игроки1,23,0)</f>
        <v>0</v>
      </c>
      <c r="V392" s="21">
        <f>VLOOKUP(C392,игроки1,25,0)</f>
        <v>0</v>
      </c>
      <c r="W392" s="16">
        <f>COUNTIFS(M392:V392,"&gt;0")</f>
        <v>0</v>
      </c>
    </row>
    <row r="393" spans="1:23" s="36" customFormat="1" ht="12.75" customHeight="1" x14ac:dyDescent="0.25">
      <c r="A393" s="13">
        <v>389</v>
      </c>
      <c r="B393" s="13"/>
      <c r="C393" s="94" t="s">
        <v>743</v>
      </c>
      <c r="D393" s="94" t="s">
        <v>791</v>
      </c>
      <c r="E393" s="92">
        <f>VLOOKUP(C393,Spisok!$A$1:$AA$8695,5,0)</f>
        <v>1202.9887692526706</v>
      </c>
      <c r="F393" s="8">
        <f>VLOOKUP(C393,Spisok!$A$1:$AA$8695,2,0)</f>
        <v>0</v>
      </c>
      <c r="G393" s="8" t="str">
        <f>VLOOKUP(C393,Spisok!$A$1:$AA$8695,4,0)</f>
        <v>USA</v>
      </c>
      <c r="H393" s="10"/>
      <c r="I393" s="10">
        <v>5.0877192982456148</v>
      </c>
      <c r="J393" s="10">
        <v>18.435651454316975</v>
      </c>
      <c r="K393" s="10">
        <f>LARGE(M393:V393,1)+LARGE(M393:V393,2)+LARGE(M393:V393,3)+LARGE(M393:V393,4)+LARGE(M393:V393,5)+LARGE(M393:V393,6)</f>
        <v>0</v>
      </c>
      <c r="L393" s="5">
        <f>SUM(H393:K393)</f>
        <v>23.523370752562592</v>
      </c>
      <c r="M393" s="10">
        <f>VLOOKUP(C393,игроки1,7,0)</f>
        <v>0</v>
      </c>
      <c r="N393" s="10">
        <f>VLOOKUP(C393,игроки1,9,0)</f>
        <v>0</v>
      </c>
      <c r="O393" s="10">
        <f>VLOOKUP(C393,игроки1,11,0)</f>
        <v>0</v>
      </c>
      <c r="P393" s="10">
        <f>VLOOKUP(C393,Spisok!$A$1:$AL$809,13,0)</f>
        <v>0</v>
      </c>
      <c r="Q393" s="10">
        <f>VLOOKUP(C393,игроки1,15,0)</f>
        <v>0</v>
      </c>
      <c r="R393" s="10">
        <f>VLOOKUP(C393,игроки1,17,0)</f>
        <v>0</v>
      </c>
      <c r="S393" s="10">
        <f>VLOOKUP(C393,игроки1,19,0)</f>
        <v>0</v>
      </c>
      <c r="T393" s="10">
        <f>VLOOKUP(C393,игроки1,21,0)</f>
        <v>0</v>
      </c>
      <c r="U393" s="10">
        <f>VLOOKUP(C393,игроки1,23,0)</f>
        <v>0</v>
      </c>
      <c r="V393" s="21">
        <f>VLOOKUP(C393,игроки1,25,0)</f>
        <v>0</v>
      </c>
      <c r="W393" s="16">
        <f>COUNTIFS(M393:V393,"&gt;0")</f>
        <v>0</v>
      </c>
    </row>
    <row r="394" spans="1:23" s="36" customFormat="1" ht="12.75" customHeight="1" x14ac:dyDescent="0.25">
      <c r="A394" s="13">
        <v>390</v>
      </c>
      <c r="B394" s="13">
        <v>263</v>
      </c>
      <c r="C394" s="94" t="s">
        <v>63</v>
      </c>
      <c r="D394" s="94" t="s">
        <v>291</v>
      </c>
      <c r="E394" s="92">
        <f>VLOOKUP(C394,Spisok!$A$1:$AA$8695,5,0)</f>
        <v>1563</v>
      </c>
      <c r="F394" s="8">
        <f>VLOOKUP(C394,Spisok!$A$1:$AA$8695,2,0)</f>
        <v>0</v>
      </c>
      <c r="G394" s="8" t="str">
        <f>VLOOKUP(C394,Spisok!$A$1:$AA$8695,4,0)</f>
        <v>LAT</v>
      </c>
      <c r="H394" s="10">
        <v>0</v>
      </c>
      <c r="I394" s="10">
        <v>0</v>
      </c>
      <c r="J394" s="10">
        <v>11.739421751937398</v>
      </c>
      <c r="K394" s="10">
        <f>LARGE(M394:V394,1)+LARGE(M394:V394,2)+LARGE(M394:V394,3)+LARGE(M394:V394,4)+LARGE(M394:V394,5)+LARGE(M394:V394,6)</f>
        <v>11.739421751937398</v>
      </c>
      <c r="L394" s="5">
        <f>SUM(H394:K394)</f>
        <v>23.478843503874796</v>
      </c>
      <c r="M394" s="10">
        <f>VLOOKUP(C394,игроки1,7,0)</f>
        <v>11.739421751937398</v>
      </c>
      <c r="N394" s="10">
        <f>VLOOKUP(C394,игроки1,9,0)</f>
        <v>0</v>
      </c>
      <c r="O394" s="10">
        <f>VLOOKUP(C394,игроки1,11,0)</f>
        <v>0</v>
      </c>
      <c r="P394" s="10">
        <f>VLOOKUP(C394,Spisok!$A$1:$AL$809,13,0)</f>
        <v>0</v>
      </c>
      <c r="Q394" s="10">
        <f>VLOOKUP(C394,игроки1,15,0)</f>
        <v>0</v>
      </c>
      <c r="R394" s="10">
        <f>VLOOKUP(C394,игроки1,17,0)</f>
        <v>0</v>
      </c>
      <c r="S394" s="10">
        <f>VLOOKUP(C394,игроки1,19,0)</f>
        <v>0</v>
      </c>
      <c r="T394" s="10">
        <f>VLOOKUP(C394,игроки1,21,0)</f>
        <v>0</v>
      </c>
      <c r="U394" s="10">
        <f>VLOOKUP(C394,игроки1,23,0)</f>
        <v>0</v>
      </c>
      <c r="V394" s="21">
        <f>VLOOKUP(C394,игроки1,25,0)</f>
        <v>0</v>
      </c>
      <c r="W394" s="16">
        <f>COUNTIFS(M394:V394,"&gt;0")</f>
        <v>1</v>
      </c>
    </row>
    <row r="395" spans="1:23" s="36" customFormat="1" ht="12.75" customHeight="1" x14ac:dyDescent="0.25">
      <c r="A395" s="13">
        <v>391</v>
      </c>
      <c r="B395" s="13"/>
      <c r="C395" s="94" t="s">
        <v>218</v>
      </c>
      <c r="D395" s="94" t="s">
        <v>371</v>
      </c>
      <c r="E395" s="92">
        <f>VLOOKUP(C395,Spisok!$A$1:$AA$8695,5,0)</f>
        <v>1288.0070990117924</v>
      </c>
      <c r="F395" s="8">
        <f>VLOOKUP(C395,Spisok!$A$1:$AA$8695,2,0)</f>
        <v>0</v>
      </c>
      <c r="G395" s="8" t="str">
        <f>VLOOKUP(C395,Spisok!$A$1:$AA$8695,4,0)</f>
        <v>EST</v>
      </c>
      <c r="H395" s="10"/>
      <c r="I395" s="10">
        <v>0</v>
      </c>
      <c r="J395" s="10">
        <v>23.413159438372638</v>
      </c>
      <c r="K395" s="10">
        <f>LARGE(M395:V395,1)+LARGE(M395:V395,2)+LARGE(M395:V395,3)+LARGE(M395:V395,4)+LARGE(M395:V395,5)+LARGE(M395:V395,6)</f>
        <v>0</v>
      </c>
      <c r="L395" s="5">
        <f>SUM(H395:K395)</f>
        <v>23.413159438372638</v>
      </c>
      <c r="M395" s="10">
        <f>VLOOKUP(C395,игроки1,7,0)</f>
        <v>0</v>
      </c>
      <c r="N395" s="10">
        <f>VLOOKUP(C395,игроки1,9,0)</f>
        <v>0</v>
      </c>
      <c r="O395" s="10">
        <f>VLOOKUP(C395,игроки1,11,0)</f>
        <v>0</v>
      </c>
      <c r="P395" s="10">
        <f>VLOOKUP(C395,Spisok!$A$1:$AL$809,13,0)</f>
        <v>0</v>
      </c>
      <c r="Q395" s="10">
        <f>VLOOKUP(C395,игроки1,15,0)</f>
        <v>0</v>
      </c>
      <c r="R395" s="10">
        <f>VLOOKUP(C395,игроки1,17,0)</f>
        <v>0</v>
      </c>
      <c r="S395" s="10">
        <f>VLOOKUP(C395,игроки1,19,0)</f>
        <v>0</v>
      </c>
      <c r="T395" s="10">
        <f>VLOOKUP(C395,игроки1,21,0)</f>
        <v>0</v>
      </c>
      <c r="U395" s="10">
        <f>VLOOKUP(C395,игроки1,23,0)</f>
        <v>0</v>
      </c>
      <c r="V395" s="21">
        <f>VLOOKUP(C395,игроки1,25,0)</f>
        <v>0</v>
      </c>
      <c r="W395" s="16">
        <f>COUNTIFS(M395:V395,"&gt;0")</f>
        <v>0</v>
      </c>
    </row>
    <row r="396" spans="1:23" s="36" customFormat="1" ht="12.75" customHeight="1" x14ac:dyDescent="0.25">
      <c r="A396" s="13">
        <v>392</v>
      </c>
      <c r="B396" s="13"/>
      <c r="C396" s="94" t="s">
        <v>200</v>
      </c>
      <c r="D396" s="94" t="s">
        <v>369</v>
      </c>
      <c r="E396" s="77">
        <f>VLOOKUP(C396,Spisok!$A$1:$AA$8695,5,0)</f>
        <v>1291.6024785328968</v>
      </c>
      <c r="F396" s="8">
        <f>VLOOKUP(C396,Spisok!$A$1:$AA$8695,2,0)</f>
        <v>0</v>
      </c>
      <c r="G396" s="8" t="str">
        <f>VLOOKUP(C396,Spisok!$A$1:$AA$8695,4,0)</f>
        <v>RUS</v>
      </c>
      <c r="H396" s="10">
        <v>22.334127083594435</v>
      </c>
      <c r="I396" s="10">
        <v>0</v>
      </c>
      <c r="J396" s="10">
        <v>0</v>
      </c>
      <c r="K396" s="10">
        <f>LARGE(M396:V396,1)+LARGE(M396:V396,2)+LARGE(M396:V396,3)+LARGE(M396:V396,4)+LARGE(M396:V396,5)+LARGE(M396:V396,6)</f>
        <v>0</v>
      </c>
      <c r="L396" s="5">
        <f>SUM(H396:K396)</f>
        <v>22.334127083594435</v>
      </c>
      <c r="M396" s="10">
        <f>VLOOKUP(C396,игроки1,7,0)</f>
        <v>0</v>
      </c>
      <c r="N396" s="10">
        <f>VLOOKUP(C396,игроки1,9,0)</f>
        <v>0</v>
      </c>
      <c r="O396" s="10">
        <f>VLOOKUP(C396,игроки1,11,0)</f>
        <v>0</v>
      </c>
      <c r="P396" s="10">
        <f>VLOOKUP(C396,Spisok!$A$1:$AL$809,13,0)</f>
        <v>0</v>
      </c>
      <c r="Q396" s="10">
        <f>VLOOKUP(C396,игроки1,15,0)</f>
        <v>0</v>
      </c>
      <c r="R396" s="10">
        <f>VLOOKUP(C396,игроки1,17,0)</f>
        <v>0</v>
      </c>
      <c r="S396" s="10">
        <f>VLOOKUP(C396,игроки1,19,0)</f>
        <v>0</v>
      </c>
      <c r="T396" s="10">
        <f>VLOOKUP(C396,игроки1,21,0)</f>
        <v>0</v>
      </c>
      <c r="U396" s="10">
        <f>VLOOKUP(C396,игроки1,23,0)</f>
        <v>0</v>
      </c>
      <c r="V396" s="21">
        <f>VLOOKUP(C396,игроки1,25,0)</f>
        <v>0</v>
      </c>
      <c r="W396" s="16">
        <f>COUNTIFS(M396:V396,"&gt;0")</f>
        <v>0</v>
      </c>
    </row>
    <row r="397" spans="1:23" s="36" customFormat="1" ht="12.75" customHeight="1" x14ac:dyDescent="0.25">
      <c r="A397" s="13">
        <v>393</v>
      </c>
      <c r="B397" s="13"/>
      <c r="C397" s="94" t="s">
        <v>592</v>
      </c>
      <c r="D397" s="94" t="s">
        <v>594</v>
      </c>
      <c r="E397" s="77">
        <f>VLOOKUP(C397,Spisok!$A$1:$AA$8695,5,0)</f>
        <v>1388.6132984044423</v>
      </c>
      <c r="F397" s="8">
        <f>VLOOKUP(C397,Spisok!$A$1:$AA$8695,2,0)</f>
        <v>0</v>
      </c>
      <c r="G397" s="8" t="str">
        <f>VLOOKUP(C397,Spisok!$A$1:$AA$8695,4,0)</f>
        <v>GER</v>
      </c>
      <c r="H397" s="10">
        <v>21.89911613127186</v>
      </c>
      <c r="I397" s="10">
        <v>0</v>
      </c>
      <c r="J397" s="10">
        <v>0</v>
      </c>
      <c r="K397" s="10">
        <f>LARGE(M397:V397,1)+LARGE(M397:V397,2)+LARGE(M397:V397,3)+LARGE(M397:V397,4)+LARGE(M397:V397,5)+LARGE(M397:V397,6)</f>
        <v>0</v>
      </c>
      <c r="L397" s="5">
        <f>SUM(H397:K397)</f>
        <v>21.89911613127186</v>
      </c>
      <c r="M397" s="10">
        <f>VLOOKUP(C397,игроки1,7,0)</f>
        <v>0</v>
      </c>
      <c r="N397" s="10">
        <f>VLOOKUP(C397,игроки1,9,0)</f>
        <v>0</v>
      </c>
      <c r="O397" s="10">
        <f>VLOOKUP(C397,игроки1,11,0)</f>
        <v>0</v>
      </c>
      <c r="P397" s="10">
        <f>VLOOKUP(C397,Spisok!$A$1:$AL$809,13,0)</f>
        <v>0</v>
      </c>
      <c r="Q397" s="10">
        <f>VLOOKUP(C397,игроки1,15,0)</f>
        <v>0</v>
      </c>
      <c r="R397" s="10">
        <f>VLOOKUP(C397,игроки1,17,0)</f>
        <v>0</v>
      </c>
      <c r="S397" s="10">
        <f>VLOOKUP(C397,игроки1,19,0)</f>
        <v>0</v>
      </c>
      <c r="T397" s="10">
        <f>VLOOKUP(C397,игроки1,21,0)</f>
        <v>0</v>
      </c>
      <c r="U397" s="10">
        <f>VLOOKUP(C397,игроки1,23,0)</f>
        <v>0</v>
      </c>
      <c r="V397" s="21">
        <f>VLOOKUP(C397,игроки1,25,0)</f>
        <v>0</v>
      </c>
      <c r="W397" s="16">
        <f>COUNTIFS(M397:V397,"&gt;0")</f>
        <v>0</v>
      </c>
    </row>
    <row r="398" spans="1:23" s="36" customFormat="1" ht="12.75" customHeight="1" x14ac:dyDescent="0.25">
      <c r="A398" s="13">
        <v>394</v>
      </c>
      <c r="B398" s="13">
        <v>281</v>
      </c>
      <c r="C398" s="68" t="s">
        <v>670</v>
      </c>
      <c r="D398" s="68" t="s">
        <v>933</v>
      </c>
      <c r="E398" s="85">
        <f>VLOOKUP(C398,Spisok!$A$1:$AA$8695,5,0)</f>
        <v>1313</v>
      </c>
      <c r="F398" s="69">
        <f>VLOOKUP(C398,Spisok!$A$1:$AA$8695,2,0)</f>
        <v>0</v>
      </c>
      <c r="G398" s="69" t="str">
        <f>VLOOKUP(C398,Spisok!$A$1:$AA$8695,4,0)</f>
        <v>LAT</v>
      </c>
      <c r="H398" s="70">
        <v>5.4103740940333553</v>
      </c>
      <c r="I398" s="70">
        <v>0</v>
      </c>
      <c r="J398" s="70">
        <v>8.196257973792358</v>
      </c>
      <c r="K398" s="70">
        <f>LARGE(M398:V398,1)+LARGE(M398:V398,2)+LARGE(M398:V398,3)+LARGE(M398:V398,4)+LARGE(M398:V398,5)+LARGE(M398:V398,6)</f>
        <v>8.196257973792358</v>
      </c>
      <c r="L398" s="5">
        <f>SUM(H398:K398)</f>
        <v>21.80289004161807</v>
      </c>
      <c r="M398" s="70">
        <f>VLOOKUP(C398,игроки1,7,0)</f>
        <v>8.196257973792358</v>
      </c>
      <c r="N398" s="70">
        <f>VLOOKUP(C398,игроки1,9,0)</f>
        <v>0</v>
      </c>
      <c r="O398" s="10">
        <f>VLOOKUP(C398,игроки1,11,0)</f>
        <v>0</v>
      </c>
      <c r="P398" s="10">
        <f>VLOOKUP(C398,Spisok!$A$1:$AL$809,13,0)</f>
        <v>0</v>
      </c>
      <c r="Q398" s="10">
        <f>VLOOKUP(C398,игроки1,15,0)</f>
        <v>0</v>
      </c>
      <c r="R398" s="10">
        <f>VLOOKUP(C398,игроки1,17,0)</f>
        <v>0</v>
      </c>
      <c r="S398" s="10">
        <f>VLOOKUP(C398,игроки1,19,0)</f>
        <v>0</v>
      </c>
      <c r="T398" s="10">
        <f>VLOOKUP(C398,игроки1,21,0)</f>
        <v>0</v>
      </c>
      <c r="U398" s="10">
        <f>VLOOKUP(C398,игроки1,23,0)</f>
        <v>0</v>
      </c>
      <c r="V398" s="71">
        <f>VLOOKUP(C398,игроки1,25,0)</f>
        <v>0</v>
      </c>
      <c r="W398" s="72">
        <f>COUNTIFS(M398:V398,"&gt;0")</f>
        <v>1</v>
      </c>
    </row>
    <row r="399" spans="1:23" s="36" customFormat="1" ht="12.75" customHeight="1" x14ac:dyDescent="0.25">
      <c r="A399" s="13">
        <v>395</v>
      </c>
      <c r="B399" s="13"/>
      <c r="C399" s="94" t="s">
        <v>718</v>
      </c>
      <c r="D399" s="94" t="s">
        <v>724</v>
      </c>
      <c r="E399" s="77">
        <f>VLOOKUP(C399,Spisok!$A$1:$AA$8695,5,0)</f>
        <v>1268</v>
      </c>
      <c r="F399" s="8">
        <f>VLOOKUP(C399,Spisok!$A$1:$AA$8695,2,0)</f>
        <v>0</v>
      </c>
      <c r="G399" s="8" t="str">
        <f>VLOOKUP(C399,Spisok!$A$1:$AA$8695,4,0)</f>
        <v>RUS</v>
      </c>
      <c r="H399" s="10">
        <v>21.735826113391095</v>
      </c>
      <c r="I399" s="10">
        <v>0</v>
      </c>
      <c r="J399" s="10">
        <v>0</v>
      </c>
      <c r="K399" s="10">
        <f>LARGE(M399:V399,1)+LARGE(M399:V399,2)+LARGE(M399:V399,3)+LARGE(M399:V399,4)+LARGE(M399:V399,5)+LARGE(M399:V399,6)</f>
        <v>0</v>
      </c>
      <c r="L399" s="5">
        <f>SUM(H399:K399)</f>
        <v>21.735826113391095</v>
      </c>
      <c r="M399" s="10">
        <f>VLOOKUP(C399,игроки1,7,0)</f>
        <v>0</v>
      </c>
      <c r="N399" s="10">
        <f>VLOOKUP(C399,игроки1,9,0)</f>
        <v>0</v>
      </c>
      <c r="O399" s="10">
        <f>VLOOKUP(C399,игроки1,11,0)</f>
        <v>0</v>
      </c>
      <c r="P399" s="10">
        <f>VLOOKUP(C399,Spisok!$A$1:$AL$809,13,0)</f>
        <v>0</v>
      </c>
      <c r="Q399" s="10">
        <f>VLOOKUP(C399,игроки1,15,0)</f>
        <v>0</v>
      </c>
      <c r="R399" s="10">
        <f>VLOOKUP(C399,игроки1,17,0)</f>
        <v>0</v>
      </c>
      <c r="S399" s="10">
        <f>VLOOKUP(C399,игроки1,19,0)</f>
        <v>0</v>
      </c>
      <c r="T399" s="10">
        <f>VLOOKUP(C399,игроки1,21,0)</f>
        <v>0</v>
      </c>
      <c r="U399" s="10">
        <f>VLOOKUP(C399,игроки1,23,0)</f>
        <v>0</v>
      </c>
      <c r="V399" s="21">
        <f>VLOOKUP(C399,игроки1,25,0)</f>
        <v>0</v>
      </c>
      <c r="W399" s="16">
        <f>COUNTIFS(M399:V399,"&gt;0")</f>
        <v>0</v>
      </c>
    </row>
    <row r="400" spans="1:23" s="36" customFormat="1" ht="12.75" customHeight="1" x14ac:dyDescent="0.25">
      <c r="A400" s="13">
        <v>396</v>
      </c>
      <c r="B400" s="13">
        <v>288</v>
      </c>
      <c r="C400" s="94" t="s">
        <v>836</v>
      </c>
      <c r="D400" s="94"/>
      <c r="E400" s="92">
        <f>VLOOKUP(C400,Spisok!$A$1:$AA$8695,5,0)</f>
        <v>1341</v>
      </c>
      <c r="F400" s="8">
        <f>VLOOKUP(C400,Spisok!$A$1:$AA$8695,2,0)</f>
        <v>0</v>
      </c>
      <c r="G400" s="8" t="str">
        <f>VLOOKUP(C400,Spisok!$A$1:$AA$8695,4,0)</f>
        <v>EST</v>
      </c>
      <c r="H400" s="10"/>
      <c r="I400" s="10">
        <v>0.01</v>
      </c>
      <c r="J400" s="10">
        <v>15.279868025326888</v>
      </c>
      <c r="K400" s="10">
        <f>LARGE(M400:V400,1)+LARGE(M400:V400,2)+LARGE(M400:V400,3)+LARGE(M400:V400,4)+LARGE(M400:V400,5)+LARGE(M400:V400,6)</f>
        <v>6.3502109935735689</v>
      </c>
      <c r="L400" s="5">
        <f>SUM(H400:K400)</f>
        <v>21.640079018900458</v>
      </c>
      <c r="M400" s="10">
        <f>VLOOKUP(C400,игроки1,7,0)</f>
        <v>0</v>
      </c>
      <c r="N400" s="10">
        <f>VLOOKUP(C400,игроки1,9,0)</f>
        <v>0.01</v>
      </c>
      <c r="O400" s="10">
        <f>VLOOKUP(C400,игроки1,11,0)</f>
        <v>6.3402109935735691</v>
      </c>
      <c r="P400" s="10">
        <f>VLOOKUP(C400,Spisok!$A$1:$AL$809,13,0)</f>
        <v>0</v>
      </c>
      <c r="Q400" s="10">
        <f>VLOOKUP(C400,игроки1,15,0)</f>
        <v>0</v>
      </c>
      <c r="R400" s="10">
        <f>VLOOKUP(C400,игроки1,17,0)</f>
        <v>0</v>
      </c>
      <c r="S400" s="10">
        <f>VLOOKUP(C400,игроки1,19,0)</f>
        <v>0</v>
      </c>
      <c r="T400" s="10">
        <f>VLOOKUP(C400,игроки1,21,0)</f>
        <v>0</v>
      </c>
      <c r="U400" s="10">
        <f>VLOOKUP(C400,игроки1,23,0)</f>
        <v>0</v>
      </c>
      <c r="V400" s="21">
        <f>VLOOKUP(C400,игроки1,25,0)</f>
        <v>0</v>
      </c>
      <c r="W400" s="16">
        <f>COUNTIFS(M400:V400,"&gt;0")</f>
        <v>2</v>
      </c>
    </row>
    <row r="401" spans="1:23" s="50" customFormat="1" ht="12.75" customHeight="1" x14ac:dyDescent="0.25">
      <c r="A401" s="13">
        <v>397</v>
      </c>
      <c r="B401" s="57">
        <v>228</v>
      </c>
      <c r="C401" s="58" t="s">
        <v>1144</v>
      </c>
      <c r="D401" s="58"/>
      <c r="E401" s="92">
        <f>VLOOKUP(C401,Spisok!$A$1:$AA$8695,5,0)</f>
        <v>1280.5357668688334</v>
      </c>
      <c r="F401" s="59">
        <f>VLOOKUP(C401,Spisok!$A$1:$AA$8695,2,0)</f>
        <v>0</v>
      </c>
      <c r="G401" s="59" t="str">
        <f>VLOOKUP(C401,Spisok!$A$1:$AA$8695,4,0)</f>
        <v>LAT</v>
      </c>
      <c r="H401" s="60"/>
      <c r="I401" s="60"/>
      <c r="J401" s="60"/>
      <c r="K401" s="60">
        <f>LARGE(M401:V401,1)+LARGE(M401:V401,2)+LARGE(M401:V401,3)+LARGE(M401:V401,4)+LARGE(M401:V401,5)+LARGE(M401:V401,6)</f>
        <v>21.608227210427426</v>
      </c>
      <c r="L401" s="61">
        <f>SUM(H401:K401)</f>
        <v>21.608227210427426</v>
      </c>
      <c r="M401" s="60">
        <f>VLOOKUP(C401,игроки1,7,0)</f>
        <v>0</v>
      </c>
      <c r="N401" s="10">
        <f>VLOOKUP(C401,игроки1,9,0)</f>
        <v>0</v>
      </c>
      <c r="O401" s="10">
        <f>VLOOKUP(C401,игроки1,11,0)</f>
        <v>0</v>
      </c>
      <c r="P401" s="10">
        <f>VLOOKUP(C401,Spisok!$A$1:$AL$809,13,0)</f>
        <v>0</v>
      </c>
      <c r="Q401" s="10">
        <f>VLOOKUP(C401,игроки1,15,0)</f>
        <v>0</v>
      </c>
      <c r="R401" s="10">
        <f>VLOOKUP(C401,игроки1,17,0)</f>
        <v>0</v>
      </c>
      <c r="S401" s="10">
        <f>VLOOKUP(C401,игроки1,19,0)</f>
        <v>0</v>
      </c>
      <c r="T401" s="10">
        <f>VLOOKUP(C401,игроки1,21,0)</f>
        <v>21.608227210427426</v>
      </c>
      <c r="U401" s="10">
        <f>VLOOKUP(C401,игроки1,23,0)</f>
        <v>0</v>
      </c>
      <c r="V401" s="62">
        <f>VLOOKUP(C401,игроки1,25,0)</f>
        <v>0</v>
      </c>
      <c r="W401" s="63">
        <f>COUNTIFS(M401:V401,"&gt;0")</f>
        <v>1</v>
      </c>
    </row>
    <row r="402" spans="1:23" s="50" customFormat="1" ht="12.75" customHeight="1" x14ac:dyDescent="0.25">
      <c r="A402" s="13">
        <v>398</v>
      </c>
      <c r="B402" s="57"/>
      <c r="C402" s="58" t="s">
        <v>533</v>
      </c>
      <c r="D402" s="58" t="s">
        <v>535</v>
      </c>
      <c r="E402" s="77">
        <f>VLOOKUP(C402,Spisok!$A$1:$AA$8695,5,0)</f>
        <v>1453</v>
      </c>
      <c r="F402" s="59">
        <f>VLOOKUP(C402,Spisok!$A$1:$AA$8695,2,0)</f>
        <v>0</v>
      </c>
      <c r="G402" s="59" t="str">
        <f>VLOOKUP(C402,Spisok!$A$1:$AA$8695,4,0)</f>
        <v>RUS</v>
      </c>
      <c r="H402" s="60">
        <v>0</v>
      </c>
      <c r="I402" s="60">
        <v>21.30279956209786</v>
      </c>
      <c r="J402" s="60">
        <v>0</v>
      </c>
      <c r="K402" s="60">
        <f>LARGE(M402:V402,1)+LARGE(M402:V402,2)+LARGE(M402:V402,3)+LARGE(M402:V402,4)+LARGE(M402:V402,5)+LARGE(M402:V402,6)</f>
        <v>0</v>
      </c>
      <c r="L402" s="61">
        <f>SUM(H402:K402)</f>
        <v>21.30279956209786</v>
      </c>
      <c r="M402" s="60">
        <f>VLOOKUP(C402,игроки1,7,0)</f>
        <v>0</v>
      </c>
      <c r="N402" s="10">
        <f>VLOOKUP(C402,игроки1,9,0)</f>
        <v>0</v>
      </c>
      <c r="O402" s="10">
        <f>VLOOKUP(C402,игроки1,11,0)</f>
        <v>0</v>
      </c>
      <c r="P402" s="10">
        <f>VLOOKUP(C402,Spisok!$A$1:$AL$809,13,0)</f>
        <v>0</v>
      </c>
      <c r="Q402" s="10">
        <f>VLOOKUP(C402,игроки1,15,0)</f>
        <v>0</v>
      </c>
      <c r="R402" s="10">
        <f>VLOOKUP(C402,игроки1,17,0)</f>
        <v>0</v>
      </c>
      <c r="S402" s="10">
        <f>VLOOKUP(C402,игроки1,19,0)</f>
        <v>0</v>
      </c>
      <c r="T402" s="10">
        <f>VLOOKUP(C402,игроки1,21,0)</f>
        <v>0</v>
      </c>
      <c r="U402" s="10">
        <f>VLOOKUP(C402,игроки1,23,0)</f>
        <v>0</v>
      </c>
      <c r="V402" s="62">
        <f>VLOOKUP(C402,игроки1,25,0)</f>
        <v>0</v>
      </c>
      <c r="W402" s="63">
        <f>COUNTIFS(M402:V402,"&gt;0")</f>
        <v>0</v>
      </c>
    </row>
    <row r="403" spans="1:23" s="50" customFormat="1" ht="12.75" customHeight="1" x14ac:dyDescent="0.25">
      <c r="A403" s="13">
        <v>399</v>
      </c>
      <c r="B403" s="57"/>
      <c r="C403" s="73" t="s">
        <v>665</v>
      </c>
      <c r="D403" s="73" t="s">
        <v>688</v>
      </c>
      <c r="E403" s="96">
        <f>VLOOKUP(C403,Spisok!$A$1:$AA$8695,5,0)</f>
        <v>1286</v>
      </c>
      <c r="F403" s="74">
        <f>VLOOKUP(C403,Spisok!$A$1:$AA$8695,2,0)</f>
        <v>0</v>
      </c>
      <c r="G403" s="74" t="str">
        <f>VLOOKUP(C403,Spisok!$A$1:$AA$8695,4,0)</f>
        <v>LAT</v>
      </c>
      <c r="H403" s="75">
        <v>21.220779333960092</v>
      </c>
      <c r="I403" s="75">
        <v>0</v>
      </c>
      <c r="J403" s="75">
        <v>0</v>
      </c>
      <c r="K403" s="75">
        <f>LARGE(M403:V403,1)+LARGE(M403:V403,2)+LARGE(M403:V403,3)+LARGE(M403:V403,4)+LARGE(M403:V403,5)+LARGE(M403:V403,6)</f>
        <v>0</v>
      </c>
      <c r="L403" s="61">
        <f>SUM(H403:K403)</f>
        <v>21.220779333960092</v>
      </c>
      <c r="M403" s="75">
        <f>VLOOKUP(C403,игроки1,7,0)</f>
        <v>0</v>
      </c>
      <c r="N403" s="70">
        <f>VLOOKUP(C403,игроки1,9,0)</f>
        <v>0</v>
      </c>
      <c r="O403" s="10">
        <f>VLOOKUP(C403,игроки1,11,0)</f>
        <v>0</v>
      </c>
      <c r="P403" s="10">
        <f>VLOOKUP(C403,Spisok!$A$1:$AL$809,13,0)</f>
        <v>0</v>
      </c>
      <c r="Q403" s="10">
        <f>VLOOKUP(C403,игроки1,15,0)</f>
        <v>0</v>
      </c>
      <c r="R403" s="10">
        <f>VLOOKUP(C403,игроки1,17,0)</f>
        <v>0</v>
      </c>
      <c r="S403" s="10">
        <f>VLOOKUP(C403,игроки1,19,0)</f>
        <v>0</v>
      </c>
      <c r="T403" s="10">
        <f>VLOOKUP(C403,игроки1,21,0)</f>
        <v>0</v>
      </c>
      <c r="U403" s="10">
        <f>VLOOKUP(C403,игроки1,23,0)</f>
        <v>0</v>
      </c>
      <c r="V403" s="124">
        <f>VLOOKUP(C403,игроки1,25,0)</f>
        <v>0</v>
      </c>
      <c r="W403" s="126">
        <f>COUNTIFS(M403:V403,"&gt;0")</f>
        <v>0</v>
      </c>
    </row>
    <row r="404" spans="1:23" s="50" customFormat="1" ht="12.75" customHeight="1" x14ac:dyDescent="0.25">
      <c r="A404" s="13">
        <v>400</v>
      </c>
      <c r="B404" s="57">
        <v>229</v>
      </c>
      <c r="C404" s="58" t="s">
        <v>1140</v>
      </c>
      <c r="D404" s="58"/>
      <c r="E404" s="92">
        <f>VLOOKUP(C404,Spisok!$A$1:$AA$8695,5,0)</f>
        <v>1281.5420348808784</v>
      </c>
      <c r="F404" s="59">
        <f>VLOOKUP(C404,Spisok!$A$1:$AA$8695,2,0)</f>
        <v>0</v>
      </c>
      <c r="G404" s="59" t="str">
        <f>VLOOKUP(C404,Spisok!$A$1:$AA$8695,4,0)</f>
        <v>LAT</v>
      </c>
      <c r="H404" s="60"/>
      <c r="I404" s="60"/>
      <c r="J404" s="60"/>
      <c r="K404" s="60">
        <f>LARGE(M404:V404,1)+LARGE(M404:V404,2)+LARGE(M404:V404,3)+LARGE(M404:V404,4)+LARGE(M404:V404,5)+LARGE(M404:V404,6)</f>
        <v>21.195247973865538</v>
      </c>
      <c r="L404" s="61">
        <f>SUM(H404:K404)</f>
        <v>21.195247973865538</v>
      </c>
      <c r="M404" s="60">
        <f>VLOOKUP(C404,игроки1,7,0)</f>
        <v>0</v>
      </c>
      <c r="N404" s="10">
        <f>VLOOKUP(C404,игроки1,9,0)</f>
        <v>0</v>
      </c>
      <c r="O404" s="10">
        <f>VLOOKUP(C404,игроки1,11,0)</f>
        <v>0</v>
      </c>
      <c r="P404" s="10">
        <f>VLOOKUP(C404,Spisok!$A$1:$AL$809,13,0)</f>
        <v>0</v>
      </c>
      <c r="Q404" s="10">
        <f>VLOOKUP(C404,игроки1,15,0)</f>
        <v>0</v>
      </c>
      <c r="R404" s="10">
        <f>VLOOKUP(C404,игроки1,17,0)</f>
        <v>0</v>
      </c>
      <c r="S404" s="10">
        <f>VLOOKUP(C404,игроки1,19,0)</f>
        <v>0</v>
      </c>
      <c r="T404" s="10">
        <f>VLOOKUP(C404,игроки1,21,0)</f>
        <v>21.195247973865538</v>
      </c>
      <c r="U404" s="10">
        <f>VLOOKUP(C404,игроки1,23,0)</f>
        <v>0</v>
      </c>
      <c r="V404" s="62">
        <f>VLOOKUP(C404,игроки1,25,0)</f>
        <v>0</v>
      </c>
      <c r="W404" s="63">
        <f>COUNTIFS(M404:V404,"&gt;0")</f>
        <v>1</v>
      </c>
    </row>
    <row r="405" spans="1:23" s="50" customFormat="1" ht="12.75" customHeight="1" x14ac:dyDescent="0.25">
      <c r="A405" s="13">
        <v>401</v>
      </c>
      <c r="B405" s="57">
        <v>230</v>
      </c>
      <c r="C405" s="58" t="s">
        <v>1105</v>
      </c>
      <c r="D405" s="58"/>
      <c r="E405" s="92">
        <f>VLOOKUP(C405,Spisok!$A$1:$AA$8695,5,0)</f>
        <v>1455</v>
      </c>
      <c r="F405" s="59">
        <f>VLOOKUP(C405,Spisok!$A$1:$AA$8695,2,0)</f>
        <v>0</v>
      </c>
      <c r="G405" s="59" t="str">
        <f>VLOOKUP(C405,Spisok!$A$1:$AA$8695,4,0)</f>
        <v>LAT</v>
      </c>
      <c r="H405" s="60"/>
      <c r="I405" s="60"/>
      <c r="J405" s="60"/>
      <c r="K405" s="60">
        <f>LARGE(M405:V405,1)+LARGE(M405:V405,2)+LARGE(M405:V405,3)+LARGE(M405:V405,4)+LARGE(M405:V405,5)+LARGE(M405:V405,6)</f>
        <v>20.910924421274075</v>
      </c>
      <c r="L405" s="61">
        <f>SUM(H405:K405)</f>
        <v>20.910924421274075</v>
      </c>
      <c r="M405" s="60">
        <f>VLOOKUP(C405,игроки1,7,0)</f>
        <v>0</v>
      </c>
      <c r="N405" s="10">
        <f>VLOOKUP(C405,игроки1,9,0)</f>
        <v>0</v>
      </c>
      <c r="O405" s="10">
        <f>VLOOKUP(C405,игроки1,11,0)</f>
        <v>0</v>
      </c>
      <c r="P405" s="10">
        <f>VLOOKUP(C405,Spisok!$A$1:$AL$809,13,0)</f>
        <v>20.910924421274075</v>
      </c>
      <c r="Q405" s="10">
        <f>VLOOKUP(C405,игроки1,15,0)</f>
        <v>0</v>
      </c>
      <c r="R405" s="10">
        <f>VLOOKUP(C405,игроки1,17,0)</f>
        <v>0</v>
      </c>
      <c r="S405" s="10">
        <f>VLOOKUP(C405,игроки1,19,0)</f>
        <v>0</v>
      </c>
      <c r="T405" s="10">
        <f>VLOOKUP(C405,игроки1,21,0)</f>
        <v>0</v>
      </c>
      <c r="U405" s="10">
        <f>VLOOKUP(C405,игроки1,23,0)</f>
        <v>0</v>
      </c>
      <c r="V405" s="62">
        <f>VLOOKUP(C405,игроки1,25,0)</f>
        <v>0</v>
      </c>
      <c r="W405" s="63">
        <f>COUNTIFS(M405:V405,"&gt;0")</f>
        <v>1</v>
      </c>
    </row>
    <row r="406" spans="1:23" s="50" customFormat="1" ht="12.75" customHeight="1" x14ac:dyDescent="0.25">
      <c r="A406" s="13">
        <v>402</v>
      </c>
      <c r="B406" s="57">
        <v>324</v>
      </c>
      <c r="C406" s="58" t="s">
        <v>178</v>
      </c>
      <c r="D406" s="58"/>
      <c r="E406" s="92">
        <f>VLOOKUP(C406,Spisok!$A$1:$AA$8695,5,0)</f>
        <v>1707.7075762557679</v>
      </c>
      <c r="F406" s="59">
        <f>VLOOKUP(C406,Spisok!$A$1:$AA$8695,2,0)</f>
        <v>0</v>
      </c>
      <c r="G406" s="59" t="str">
        <f>VLOOKUP(C406,Spisok!$A$1:$AA$8695,4,0)</f>
        <v>EST</v>
      </c>
      <c r="H406" s="60"/>
      <c r="I406" s="60"/>
      <c r="J406" s="60">
        <v>20.91</v>
      </c>
      <c r="K406" s="60">
        <f>LARGE(M406:V406,1)+LARGE(M406:V406,2)+LARGE(M406:V406,3)+LARGE(M406:V406,4)+LARGE(M406:V406,5)+LARGE(M406:V406,6)</f>
        <v>0</v>
      </c>
      <c r="L406" s="61">
        <f>SUM(H406:K406)</f>
        <v>20.91</v>
      </c>
      <c r="M406" s="60">
        <f>VLOOKUP(C406,игроки1,7,0)</f>
        <v>0</v>
      </c>
      <c r="N406" s="10">
        <f>VLOOKUP(C406,игроки1,9,0)</f>
        <v>0</v>
      </c>
      <c r="O406" s="10">
        <f>VLOOKUP(C406,игроки1,11,0)</f>
        <v>0</v>
      </c>
      <c r="P406" s="10">
        <f>VLOOKUP(C406,Spisok!$A$1:$AL$809,13,0)</f>
        <v>0</v>
      </c>
      <c r="Q406" s="10">
        <f>VLOOKUP(C406,игроки1,15,0)</f>
        <v>0</v>
      </c>
      <c r="R406" s="10">
        <f>VLOOKUP(C406,игроки1,17,0)</f>
        <v>0</v>
      </c>
      <c r="S406" s="10">
        <f>VLOOKUP(C406,игроки1,19,0)</f>
        <v>0</v>
      </c>
      <c r="T406" s="10">
        <f>VLOOKUP(C406,игроки1,21,0)</f>
        <v>0</v>
      </c>
      <c r="U406" s="10">
        <f>VLOOKUP(C406,игроки1,23,0)</f>
        <v>0</v>
      </c>
      <c r="V406" s="62">
        <f>VLOOKUP(C406,игроки1,25,0)</f>
        <v>0</v>
      </c>
      <c r="W406" s="63">
        <f>COUNTIFS(M406:V406,"&gt;0")</f>
        <v>0</v>
      </c>
    </row>
    <row r="407" spans="1:23" s="50" customFormat="1" ht="12.75" customHeight="1" x14ac:dyDescent="0.25">
      <c r="A407" s="13">
        <v>403</v>
      </c>
      <c r="B407" s="57">
        <v>231</v>
      </c>
      <c r="C407" s="58" t="s">
        <v>1121</v>
      </c>
      <c r="D407" s="58"/>
      <c r="E407" s="92">
        <f>VLOOKUP(C407,Spisok!$A$1:$AA$8695,5,0)</f>
        <v>1404.1398020756578</v>
      </c>
      <c r="F407" s="59">
        <f>VLOOKUP(C407,Spisok!$A$1:$AA$8695,2,0)</f>
        <v>0</v>
      </c>
      <c r="G407" s="59" t="str">
        <f>VLOOKUP(C407,Spisok!$A$1:$AA$8695,4,0)</f>
        <v>GER</v>
      </c>
      <c r="H407" s="60"/>
      <c r="I407" s="60"/>
      <c r="J407" s="60"/>
      <c r="K407" s="60">
        <f>LARGE(M407:V407,1)+LARGE(M407:V407,2)+LARGE(M407:V407,3)+LARGE(M407:V407,4)+LARGE(M407:V407,5)+LARGE(M407:V407,6)</f>
        <v>20.909972299168977</v>
      </c>
      <c r="L407" s="61">
        <f>SUM(H407:K407)</f>
        <v>20.909972299168977</v>
      </c>
      <c r="M407" s="60">
        <f>VLOOKUP(C407,игроки1,7,0)</f>
        <v>0</v>
      </c>
      <c r="N407" s="10">
        <f>VLOOKUP(C407,игроки1,9,0)</f>
        <v>0</v>
      </c>
      <c r="O407" s="10">
        <f>VLOOKUP(C407,игроки1,11,0)</f>
        <v>0</v>
      </c>
      <c r="P407" s="10">
        <f>VLOOKUP(C407,Spisok!$A$1:$AL$809,13,0)</f>
        <v>0</v>
      </c>
      <c r="Q407" s="10">
        <f>VLOOKUP(C407,игроки1,15,0)</f>
        <v>0</v>
      </c>
      <c r="R407" s="10">
        <f>VLOOKUP(C407,игроки1,17,0)</f>
        <v>20.909972299168977</v>
      </c>
      <c r="S407" s="10">
        <f>VLOOKUP(C407,игроки1,19,0)</f>
        <v>0</v>
      </c>
      <c r="T407" s="10">
        <f>VLOOKUP(C407,игроки1,21,0)</f>
        <v>0</v>
      </c>
      <c r="U407" s="10">
        <f>VLOOKUP(C407,игроки1,23,0)</f>
        <v>0</v>
      </c>
      <c r="V407" s="62">
        <f>VLOOKUP(C407,игроки1,25,0)</f>
        <v>0</v>
      </c>
      <c r="W407" s="63">
        <f>COUNTIFS(M407:V407,"&gt;0")</f>
        <v>1</v>
      </c>
    </row>
    <row r="408" spans="1:23" s="50" customFormat="1" ht="12.75" customHeight="1" x14ac:dyDescent="0.25">
      <c r="A408" s="13">
        <v>404</v>
      </c>
      <c r="B408" s="57"/>
      <c r="C408" s="58" t="s">
        <v>826</v>
      </c>
      <c r="D408" s="58" t="s">
        <v>1007</v>
      </c>
      <c r="E408" s="77">
        <f>VLOOKUP(C408,Spisok!$A$1:$AA$8695,5,0)</f>
        <v>1434.8167375648079</v>
      </c>
      <c r="F408" s="59">
        <f>VLOOKUP(C408,Spisok!$A$1:$AA$8695,2,0)</f>
        <v>0</v>
      </c>
      <c r="G408" s="59" t="str">
        <f>VLOOKUP(C408,Spisok!$A$1:$AA$8695,4,0)</f>
        <v>UKR</v>
      </c>
      <c r="H408" s="60"/>
      <c r="I408" s="60">
        <v>20.908873101486932</v>
      </c>
      <c r="J408" s="60">
        <v>0</v>
      </c>
      <c r="K408" s="60">
        <f>LARGE(M408:V408,1)+LARGE(M408:V408,2)+LARGE(M408:V408,3)+LARGE(M408:V408,4)+LARGE(M408:V408,5)+LARGE(M408:V408,6)</f>
        <v>0</v>
      </c>
      <c r="L408" s="61">
        <f>SUM(H408:K408)</f>
        <v>20.908873101486932</v>
      </c>
      <c r="M408" s="60">
        <f>VLOOKUP(C408,игроки1,7,0)</f>
        <v>0</v>
      </c>
      <c r="N408" s="10">
        <f>VLOOKUP(C408,игроки1,9,0)</f>
        <v>0</v>
      </c>
      <c r="O408" s="10">
        <f>VLOOKUP(C408,игроки1,11,0)</f>
        <v>0</v>
      </c>
      <c r="P408" s="10">
        <f>VLOOKUP(C408,Spisok!$A$1:$AL$809,13,0)</f>
        <v>0</v>
      </c>
      <c r="Q408" s="10">
        <f>VLOOKUP(C408,игроки1,15,0)</f>
        <v>0</v>
      </c>
      <c r="R408" s="10">
        <f>VLOOKUP(C408,игроки1,17,0)</f>
        <v>0</v>
      </c>
      <c r="S408" s="10">
        <f>VLOOKUP(C408,игроки1,19,0)</f>
        <v>0</v>
      </c>
      <c r="T408" s="10">
        <f>VLOOKUP(C408,игроки1,21,0)</f>
        <v>0</v>
      </c>
      <c r="U408" s="10">
        <f>VLOOKUP(C408,игроки1,23,0)</f>
        <v>0</v>
      </c>
      <c r="V408" s="62">
        <f>VLOOKUP(C408,игроки1,25,0)</f>
        <v>0</v>
      </c>
      <c r="W408" s="63">
        <f>COUNTIFS(M408:V408,"&gt;0")</f>
        <v>0</v>
      </c>
    </row>
    <row r="409" spans="1:23" s="50" customFormat="1" ht="12.75" customHeight="1" x14ac:dyDescent="0.25">
      <c r="A409" s="13">
        <v>405</v>
      </c>
      <c r="B409" s="57"/>
      <c r="C409" s="58" t="s">
        <v>745</v>
      </c>
      <c r="D409" s="58"/>
      <c r="E409" s="77">
        <f>VLOOKUP(C409,Spisok!$A$1:$AA$8695,5,0)</f>
        <v>1551.0622207663732</v>
      </c>
      <c r="F409" s="59">
        <f>VLOOKUP(C409,Spisok!$A$1:$AA$8695,2,0)</f>
        <v>0</v>
      </c>
      <c r="G409" s="59" t="str">
        <f>VLOOKUP(C409,Spisok!$A$1:$AA$8695,4,0)</f>
        <v>USA</v>
      </c>
      <c r="H409" s="60"/>
      <c r="I409" s="60">
        <v>20.891544117647062</v>
      </c>
      <c r="J409" s="60">
        <v>0</v>
      </c>
      <c r="K409" s="60">
        <f>LARGE(M409:V409,1)+LARGE(M409:V409,2)+LARGE(M409:V409,3)+LARGE(M409:V409,4)+LARGE(M409:V409,5)+LARGE(M409:V409,6)</f>
        <v>0</v>
      </c>
      <c r="L409" s="61">
        <f>SUM(H409:K409)</f>
        <v>20.891544117647062</v>
      </c>
      <c r="M409" s="60">
        <f>VLOOKUP(C409,игроки1,7,0)</f>
        <v>0</v>
      </c>
      <c r="N409" s="10">
        <f>VLOOKUP(C409,игроки1,9,0)</f>
        <v>0</v>
      </c>
      <c r="O409" s="10">
        <f>VLOOKUP(C409,игроки1,11,0)</f>
        <v>0</v>
      </c>
      <c r="P409" s="10">
        <f>VLOOKUP(C409,Spisok!$A$1:$AL$809,13,0)</f>
        <v>0</v>
      </c>
      <c r="Q409" s="10">
        <f>VLOOKUP(C409,игроки1,15,0)</f>
        <v>0</v>
      </c>
      <c r="R409" s="10">
        <f>VLOOKUP(C409,игроки1,17,0)</f>
        <v>0</v>
      </c>
      <c r="S409" s="10">
        <f>VLOOKUP(C409,игроки1,19,0)</f>
        <v>0</v>
      </c>
      <c r="T409" s="10">
        <f>VLOOKUP(C409,игроки1,21,0)</f>
        <v>0</v>
      </c>
      <c r="U409" s="10">
        <f>VLOOKUP(C409,игроки1,23,0)</f>
        <v>0</v>
      </c>
      <c r="V409" s="62">
        <f>VLOOKUP(C409,игроки1,25,0)</f>
        <v>0</v>
      </c>
      <c r="W409" s="63">
        <f>COUNTIFS(M409:V409,"&gt;0")</f>
        <v>0</v>
      </c>
    </row>
    <row r="410" spans="1:23" s="50" customFormat="1" ht="12.75" customHeight="1" x14ac:dyDescent="0.25">
      <c r="A410" s="13">
        <v>406</v>
      </c>
      <c r="B410" s="57">
        <v>232</v>
      </c>
      <c r="C410" s="58" t="s">
        <v>1113</v>
      </c>
      <c r="D410" s="58"/>
      <c r="E410" s="92">
        <f>VLOOKUP(C410,Spisok!$A$1:$AA$8695,5,0)</f>
        <v>1200</v>
      </c>
      <c r="F410" s="59">
        <f>VLOOKUP(C410,Spisok!$A$1:$AA$8695,2,0)</f>
        <v>0</v>
      </c>
      <c r="G410" s="59" t="str">
        <f>VLOOKUP(C410,Spisok!$A$1:$AA$8695,4,0)</f>
        <v>CAN</v>
      </c>
      <c r="H410" s="60"/>
      <c r="I410" s="60"/>
      <c r="J410" s="60"/>
      <c r="K410" s="60">
        <f>LARGE(M410:V410,1)+LARGE(M410:V410,2)+LARGE(M410:V410,3)+LARGE(M410:V410,4)+LARGE(M410:V410,5)+LARGE(M410:V410,6)</f>
        <v>20.88563771291718</v>
      </c>
      <c r="L410" s="61">
        <f>SUM(H410:K410)</f>
        <v>20.88563771291718</v>
      </c>
      <c r="M410" s="60">
        <f>VLOOKUP(C410,игроки1,7,0)</f>
        <v>0</v>
      </c>
      <c r="N410" s="10">
        <f>VLOOKUP(C410,игроки1,9,0)</f>
        <v>0</v>
      </c>
      <c r="O410" s="10">
        <f>VLOOKUP(C410,игроки1,11,0)</f>
        <v>0</v>
      </c>
      <c r="P410" s="10">
        <f>VLOOKUP(C410,Spisok!$A$1:$AL$809,13,0)</f>
        <v>0</v>
      </c>
      <c r="Q410" s="10">
        <f>VLOOKUP(C410,игроки1,15,0)</f>
        <v>20.88563771291718</v>
      </c>
      <c r="R410" s="10">
        <f>VLOOKUP(C410,игроки1,17,0)</f>
        <v>0</v>
      </c>
      <c r="S410" s="10">
        <f>VLOOKUP(C410,игроки1,19,0)</f>
        <v>0</v>
      </c>
      <c r="T410" s="10">
        <f>VLOOKUP(C410,игроки1,21,0)</f>
        <v>0</v>
      </c>
      <c r="U410" s="10">
        <f>VLOOKUP(C410,игроки1,23,0)</f>
        <v>0</v>
      </c>
      <c r="V410" s="62">
        <f>VLOOKUP(C410,игроки1,25,0)</f>
        <v>0</v>
      </c>
      <c r="W410" s="63">
        <f>COUNTIFS(M410:V410,"&gt;0")</f>
        <v>1</v>
      </c>
    </row>
    <row r="411" spans="1:23" s="50" customFormat="1" ht="12.75" customHeight="1" x14ac:dyDescent="0.25">
      <c r="A411" s="13">
        <v>407</v>
      </c>
      <c r="B411" s="57"/>
      <c r="C411" s="73" t="s">
        <v>822</v>
      </c>
      <c r="D411" s="73"/>
      <c r="E411" s="96">
        <f>VLOOKUP(C411,Spisok!$A$1:$AA$8695,5,0)</f>
        <v>1264.2851852499889</v>
      </c>
      <c r="F411" s="59">
        <f>VLOOKUP(C411,Spisok!$A$1:$AA$8695,2,0)</f>
        <v>0</v>
      </c>
      <c r="G411" s="74" t="str">
        <f>VLOOKUP(C411,Spisok!$A$1:$AA$8695,4,0)</f>
        <v>SRB</v>
      </c>
      <c r="H411" s="75"/>
      <c r="I411" s="75">
        <v>20.88563771291718</v>
      </c>
      <c r="J411" s="75">
        <v>0</v>
      </c>
      <c r="K411" s="60">
        <f>LARGE(M411:V411,1)+LARGE(M411:V411,2)+LARGE(M411:V411,3)+LARGE(M411:V411,4)+LARGE(M411:V411,5)+LARGE(M411:V411,6)</f>
        <v>0</v>
      </c>
      <c r="L411" s="61">
        <f>SUM(H411:K411)</f>
        <v>20.88563771291718</v>
      </c>
      <c r="M411" s="60">
        <f>VLOOKUP(C411,игроки1,7,0)</f>
        <v>0</v>
      </c>
      <c r="N411" s="10">
        <f>VLOOKUP(C411,игроки1,9,0)</f>
        <v>0</v>
      </c>
      <c r="O411" s="10">
        <f>VLOOKUP(C411,игроки1,11,0)</f>
        <v>0</v>
      </c>
      <c r="P411" s="10">
        <f>VLOOKUP(C411,Spisok!$A$1:$AL$809,13,0)</f>
        <v>0</v>
      </c>
      <c r="Q411" s="10">
        <f>VLOOKUP(C411,игроки1,15,0)</f>
        <v>0</v>
      </c>
      <c r="R411" s="10">
        <f>VLOOKUP(C411,игроки1,17,0)</f>
        <v>0</v>
      </c>
      <c r="S411" s="10">
        <f>VLOOKUP(C411,игроки1,19,0)</f>
        <v>0</v>
      </c>
      <c r="T411" s="10">
        <f>VLOOKUP(C411,игроки1,21,0)</f>
        <v>0</v>
      </c>
      <c r="U411" s="10">
        <f>VLOOKUP(C411,игроки1,23,0)</f>
        <v>0</v>
      </c>
      <c r="V411" s="62">
        <f>VLOOKUP(C411,игроки1,25,0)</f>
        <v>0</v>
      </c>
      <c r="W411" s="63">
        <f>COUNTIFS(M411:V411,"&gt;0")</f>
        <v>0</v>
      </c>
    </row>
    <row r="412" spans="1:23" s="50" customFormat="1" ht="12.75" customHeight="1" x14ac:dyDescent="0.25">
      <c r="A412" s="13">
        <v>408</v>
      </c>
      <c r="B412" s="57"/>
      <c r="C412" s="58" t="s">
        <v>29</v>
      </c>
      <c r="D412" s="58" t="s">
        <v>318</v>
      </c>
      <c r="E412" s="77">
        <f>VLOOKUP(C412,Spisok!$A$1:$AA$8695,5,0)</f>
        <v>1436.0259207986317</v>
      </c>
      <c r="F412" s="59">
        <f>VLOOKUP(C412,Spisok!$A$1:$AA$8695,2,0)</f>
        <v>0</v>
      </c>
      <c r="G412" s="59" t="str">
        <f>VLOOKUP(C412,Spisok!$A$1:$AA$8695,4,0)</f>
        <v>GER</v>
      </c>
      <c r="H412" s="60">
        <v>20.415990634819575</v>
      </c>
      <c r="I412" s="60">
        <v>0</v>
      </c>
      <c r="J412" s="60">
        <v>0</v>
      </c>
      <c r="K412" s="60">
        <f>LARGE(M412:V412,1)+LARGE(M412:V412,2)+LARGE(M412:V412,3)+LARGE(M412:V412,4)+LARGE(M412:V412,5)+LARGE(M412:V412,6)</f>
        <v>0</v>
      </c>
      <c r="L412" s="61">
        <f>SUM(H412:K412)</f>
        <v>20.415990634819575</v>
      </c>
      <c r="M412" s="60">
        <f>VLOOKUP(C412,игроки1,7,0)</f>
        <v>0</v>
      </c>
      <c r="N412" s="10">
        <f>VLOOKUP(C412,игроки1,9,0)</f>
        <v>0</v>
      </c>
      <c r="O412" s="10">
        <f>VLOOKUP(C412,игроки1,11,0)</f>
        <v>0</v>
      </c>
      <c r="P412" s="10">
        <f>VLOOKUP(C412,Spisok!$A$1:$AL$809,13,0)</f>
        <v>0</v>
      </c>
      <c r="Q412" s="10">
        <f>VLOOKUP(C412,игроки1,15,0)</f>
        <v>0</v>
      </c>
      <c r="R412" s="10">
        <f>VLOOKUP(C412,игроки1,17,0)</f>
        <v>0</v>
      </c>
      <c r="S412" s="10">
        <f>VLOOKUP(C412,игроки1,19,0)</f>
        <v>0</v>
      </c>
      <c r="T412" s="10">
        <f>VLOOKUP(C412,игроки1,21,0)</f>
        <v>0</v>
      </c>
      <c r="U412" s="10">
        <f>VLOOKUP(C412,игроки1,23,0)</f>
        <v>0</v>
      </c>
      <c r="V412" s="62">
        <f>VLOOKUP(C412,игроки1,25,0)</f>
        <v>0</v>
      </c>
      <c r="W412" s="63">
        <f>COUNTIFS(M412:V412,"&gt;0")</f>
        <v>0</v>
      </c>
    </row>
    <row r="413" spans="1:23" s="50" customFormat="1" ht="12.75" customHeight="1" x14ac:dyDescent="0.25">
      <c r="A413" s="13">
        <v>409</v>
      </c>
      <c r="B413" s="57"/>
      <c r="C413" s="58" t="s">
        <v>554</v>
      </c>
      <c r="D413" s="58" t="s">
        <v>560</v>
      </c>
      <c r="E413" s="77">
        <f>VLOOKUP(C413,Spisok!$A$1:$AA$8695,5,0)</f>
        <v>1469.697966960789</v>
      </c>
      <c r="F413" s="59">
        <f>VLOOKUP(C413,Spisok!$A$1:$AA$8695,2,0)</f>
        <v>0</v>
      </c>
      <c r="G413" s="59" t="str">
        <f>VLOOKUP(C413,Spisok!$A$1:$AA$8695,4,0)</f>
        <v>BLR</v>
      </c>
      <c r="H413" s="60">
        <v>20.24793388429752</v>
      </c>
      <c r="I413" s="60">
        <v>0</v>
      </c>
      <c r="J413" s="60">
        <v>0</v>
      </c>
      <c r="K413" s="60">
        <f>LARGE(M413:V413,1)+LARGE(M413:V413,2)+LARGE(M413:V413,3)+LARGE(M413:V413,4)+LARGE(M413:V413,5)+LARGE(M413:V413,6)</f>
        <v>0</v>
      </c>
      <c r="L413" s="61">
        <f>SUM(H413:K413)</f>
        <v>20.24793388429752</v>
      </c>
      <c r="M413" s="60">
        <f>VLOOKUP(C413,игроки1,7,0)</f>
        <v>0</v>
      </c>
      <c r="N413" s="10">
        <f>VLOOKUP(C413,игроки1,9,0)</f>
        <v>0</v>
      </c>
      <c r="O413" s="10">
        <f>VLOOKUP(C413,игроки1,11,0)</f>
        <v>0</v>
      </c>
      <c r="P413" s="10">
        <f>VLOOKUP(C413,Spisok!$A$1:$AL$809,13,0)</f>
        <v>0</v>
      </c>
      <c r="Q413" s="10">
        <f>VLOOKUP(C413,игроки1,15,0)</f>
        <v>0</v>
      </c>
      <c r="R413" s="10">
        <f>VLOOKUP(C413,игроки1,17,0)</f>
        <v>0</v>
      </c>
      <c r="S413" s="10">
        <f>VLOOKUP(C413,игроки1,19,0)</f>
        <v>0</v>
      </c>
      <c r="T413" s="10">
        <f>VLOOKUP(C413,игроки1,21,0)</f>
        <v>0</v>
      </c>
      <c r="U413" s="10">
        <f>VLOOKUP(C413,игроки1,23,0)</f>
        <v>0</v>
      </c>
      <c r="V413" s="62">
        <f>VLOOKUP(C413,игроки1,25,0)</f>
        <v>0</v>
      </c>
      <c r="W413" s="63">
        <f>COUNTIFS(M413:V413,"&gt;0")</f>
        <v>0</v>
      </c>
    </row>
    <row r="414" spans="1:23" s="50" customFormat="1" ht="12.75" customHeight="1" x14ac:dyDescent="0.25">
      <c r="A414" s="13">
        <v>410</v>
      </c>
      <c r="B414" s="57"/>
      <c r="C414" s="58" t="s">
        <v>571</v>
      </c>
      <c r="D414" s="58" t="s">
        <v>576</v>
      </c>
      <c r="E414" s="77">
        <f>VLOOKUP(C414,Spisok!$A$1:$AA$8695,5,0)</f>
        <v>1606.7821982629243</v>
      </c>
      <c r="F414" s="59">
        <f>VLOOKUP(C414,Spisok!$A$1:$AA$8695,2,0)</f>
        <v>0</v>
      </c>
      <c r="G414" s="59" t="str">
        <f>VLOOKUP(C414,Spisok!$A$1:$AA$8695,4,0)</f>
        <v>RUS</v>
      </c>
      <c r="H414" s="60">
        <v>20.186971324178067</v>
      </c>
      <c r="I414" s="60">
        <v>0</v>
      </c>
      <c r="J414" s="60">
        <v>0</v>
      </c>
      <c r="K414" s="60">
        <f>LARGE(M414:V414,1)+LARGE(M414:V414,2)+LARGE(M414:V414,3)+LARGE(M414:V414,4)+LARGE(M414:V414,5)+LARGE(M414:V414,6)</f>
        <v>0</v>
      </c>
      <c r="L414" s="61">
        <f>SUM(H414:K414)</f>
        <v>20.186971324178067</v>
      </c>
      <c r="M414" s="60">
        <f>VLOOKUP(C414,игроки1,7,0)</f>
        <v>0</v>
      </c>
      <c r="N414" s="10">
        <f>VLOOKUP(C414,игроки1,9,0)</f>
        <v>0</v>
      </c>
      <c r="O414" s="10">
        <f>VLOOKUP(C414,игроки1,11,0)</f>
        <v>0</v>
      </c>
      <c r="P414" s="10">
        <f>VLOOKUP(C414,Spisok!$A$1:$AL$809,13,0)</f>
        <v>0</v>
      </c>
      <c r="Q414" s="10">
        <f>VLOOKUP(C414,игроки1,15,0)</f>
        <v>0</v>
      </c>
      <c r="R414" s="10">
        <f>VLOOKUP(C414,игроки1,17,0)</f>
        <v>0</v>
      </c>
      <c r="S414" s="10">
        <f>VLOOKUP(C414,игроки1,19,0)</f>
        <v>0</v>
      </c>
      <c r="T414" s="10">
        <f>VLOOKUP(C414,игроки1,21,0)</f>
        <v>0</v>
      </c>
      <c r="U414" s="10">
        <f>VLOOKUP(C414,игроки1,23,0)</f>
        <v>0</v>
      </c>
      <c r="V414" s="62">
        <f>VLOOKUP(C414,игроки1,25,0)</f>
        <v>0</v>
      </c>
      <c r="W414" s="63">
        <f>COUNTIFS(M414:V414,"&gt;0")</f>
        <v>0</v>
      </c>
    </row>
    <row r="415" spans="1:23" s="50" customFormat="1" ht="12.75" customHeight="1" x14ac:dyDescent="0.25">
      <c r="A415" s="13">
        <v>411</v>
      </c>
      <c r="B415" s="57"/>
      <c r="C415" s="58" t="s">
        <v>1024</v>
      </c>
      <c r="D415" s="58"/>
      <c r="E415" s="92">
        <f>VLOOKUP(C415,Spisok!$A$1:$AA$8695,5,0)</f>
        <v>1478.1480679178783</v>
      </c>
      <c r="F415" s="59">
        <f>VLOOKUP(C415,Spisok!$A$1:$AA$8695,2,0)</f>
        <v>0</v>
      </c>
      <c r="G415" s="59" t="str">
        <f>VLOOKUP(C415,Spisok!$A$1:$AA$8695,4,0)</f>
        <v>LAT</v>
      </c>
      <c r="H415" s="60"/>
      <c r="I415" s="60"/>
      <c r="J415" s="60">
        <v>20.174579602533306</v>
      </c>
      <c r="K415" s="60">
        <f>LARGE(M415:V415,1)+LARGE(M415:V415,2)+LARGE(M415:V415,3)+LARGE(M415:V415,4)+LARGE(M415:V415,5)+LARGE(M415:V415,6)</f>
        <v>0</v>
      </c>
      <c r="L415" s="61">
        <f>SUM(H415:K415)</f>
        <v>20.174579602533306</v>
      </c>
      <c r="M415" s="60">
        <f>VLOOKUP(C415,игроки1,7,0)</f>
        <v>0</v>
      </c>
      <c r="N415" s="10">
        <f>VLOOKUP(C415,игроки1,9,0)</f>
        <v>0</v>
      </c>
      <c r="O415" s="10">
        <f>VLOOKUP(C415,игроки1,11,0)</f>
        <v>0</v>
      </c>
      <c r="P415" s="10">
        <f>VLOOKUP(C415,Spisok!$A$1:$AL$809,13,0)</f>
        <v>0</v>
      </c>
      <c r="Q415" s="10">
        <f>VLOOKUP(C415,игроки1,15,0)</f>
        <v>0</v>
      </c>
      <c r="R415" s="10">
        <f>VLOOKUP(C415,игроки1,17,0)</f>
        <v>0</v>
      </c>
      <c r="S415" s="10">
        <f>VLOOKUP(C415,игроки1,19,0)</f>
        <v>0</v>
      </c>
      <c r="T415" s="10">
        <f>VLOOKUP(C415,игроки1,21,0)</f>
        <v>0</v>
      </c>
      <c r="U415" s="10">
        <f>VLOOKUP(C415,игроки1,23,0)</f>
        <v>0</v>
      </c>
      <c r="V415" s="62">
        <f>VLOOKUP(C415,игроки1,25,0)</f>
        <v>0</v>
      </c>
      <c r="W415" s="63">
        <f>COUNTIFS(M415:V415,"&gt;0")</f>
        <v>0</v>
      </c>
    </row>
    <row r="416" spans="1:23" s="50" customFormat="1" ht="12.75" customHeight="1" x14ac:dyDescent="0.25">
      <c r="A416" s="13">
        <v>412</v>
      </c>
      <c r="B416" s="57">
        <v>238</v>
      </c>
      <c r="C416" s="58" t="s">
        <v>1127</v>
      </c>
      <c r="D416" s="58" t="s">
        <v>1149</v>
      </c>
      <c r="E416" s="92">
        <f>VLOOKUP(C416,Spisok!$A$1:$AA$8695,5,0)</f>
        <v>1318</v>
      </c>
      <c r="F416" s="59">
        <f>VLOOKUP(C416,Spisok!$A$1:$AA$8695,2,0)</f>
        <v>0</v>
      </c>
      <c r="G416" s="59" t="str">
        <f>VLOOKUP(C416,Spisok!$A$1:$AA$8695,4,0)</f>
        <v>RUS</v>
      </c>
      <c r="H416" s="60"/>
      <c r="I416" s="60"/>
      <c r="J416" s="60"/>
      <c r="K416" s="60">
        <f>LARGE(M416:V416,1)+LARGE(M416:V416,2)+LARGE(M416:V416,3)+LARGE(M416:V416,4)+LARGE(M416:V416,5)+LARGE(M416:V416,6)</f>
        <v>20.088807967275351</v>
      </c>
      <c r="L416" s="61">
        <f>SUM(H416:K416)</f>
        <v>20.088807967275351</v>
      </c>
      <c r="M416" s="60">
        <f>VLOOKUP(C416,игроки1,7,0)</f>
        <v>0</v>
      </c>
      <c r="N416" s="10">
        <f>VLOOKUP(C416,игроки1,9,0)</f>
        <v>0</v>
      </c>
      <c r="O416" s="10">
        <f>VLOOKUP(C416,игроки1,11,0)</f>
        <v>0</v>
      </c>
      <c r="P416" s="10">
        <f>VLOOKUP(C416,Spisok!$A$1:$AL$809,13,0)</f>
        <v>0</v>
      </c>
      <c r="Q416" s="10">
        <f>VLOOKUP(C416,игроки1,15,0)</f>
        <v>0</v>
      </c>
      <c r="R416" s="10">
        <f>VLOOKUP(C416,игроки1,17,0)</f>
        <v>0</v>
      </c>
      <c r="S416" s="10">
        <f>VLOOKUP(C416,игроки1,19,0)</f>
        <v>12.298630331417217</v>
      </c>
      <c r="T416" s="10">
        <f>VLOOKUP(C416,игроки1,21,0)</f>
        <v>0</v>
      </c>
      <c r="U416" s="10">
        <f>VLOOKUP(C416,игроки1,23,0)</f>
        <v>7.7901776358581341</v>
      </c>
      <c r="V416" s="62">
        <f>VLOOKUP(C416,игроки1,25,0)</f>
        <v>0</v>
      </c>
      <c r="W416" s="63">
        <f>COUNTIFS(M416:V416,"&gt;0")</f>
        <v>2</v>
      </c>
    </row>
    <row r="417" spans="1:23" s="50" customFormat="1" ht="12.75" customHeight="1" x14ac:dyDescent="0.25">
      <c r="A417" s="13">
        <v>413</v>
      </c>
      <c r="B417" s="13"/>
      <c r="C417" s="94" t="s">
        <v>961</v>
      </c>
      <c r="D417" s="94" t="s">
        <v>878</v>
      </c>
      <c r="E417" s="77">
        <f>VLOOKUP(C417,Spisok!$A$1:$AA$8695,5,0)</f>
        <v>1432.4399775480347</v>
      </c>
      <c r="F417" s="8">
        <f>VLOOKUP(C417,Spisok!$A$1:$AA$8695,2,0)</f>
        <v>0</v>
      </c>
      <c r="G417" s="8" t="str">
        <f>VLOOKUP(C417,Spisok!$A$1:$AA$8695,4,0)</f>
        <v>LAT</v>
      </c>
      <c r="H417" s="10"/>
      <c r="I417" s="10">
        <v>19.219660993228135</v>
      </c>
      <c r="J417" s="10">
        <v>0</v>
      </c>
      <c r="K417" s="10">
        <f>LARGE(M417:V417,1)+LARGE(M417:V417,2)+LARGE(M417:V417,3)+LARGE(M417:V417,4)+LARGE(M417:V417,5)+LARGE(M417:V417,6)</f>
        <v>0</v>
      </c>
      <c r="L417" s="61">
        <f>SUM(H417:K417)</f>
        <v>19.219660993228135</v>
      </c>
      <c r="M417" s="60">
        <f>VLOOKUP(C417,игроки1,7,0)</f>
        <v>0</v>
      </c>
      <c r="N417" s="10">
        <f>VLOOKUP(C417,игроки1,9,0)</f>
        <v>0</v>
      </c>
      <c r="O417" s="10">
        <f>VLOOKUP(C417,игроки1,11,0)</f>
        <v>0</v>
      </c>
      <c r="P417" s="10">
        <f>VLOOKUP(C417,Spisok!$A$1:$AL$809,13,0)</f>
        <v>0</v>
      </c>
      <c r="Q417" s="10">
        <f>VLOOKUP(C417,игроки1,15,0)</f>
        <v>0</v>
      </c>
      <c r="R417" s="10">
        <f>VLOOKUP(C417,игроки1,17,0)</f>
        <v>0</v>
      </c>
      <c r="S417" s="10">
        <f>VLOOKUP(C417,игроки1,19,0)</f>
        <v>0</v>
      </c>
      <c r="T417" s="10">
        <f>VLOOKUP(C417,игроки1,21,0)</f>
        <v>0</v>
      </c>
      <c r="U417" s="10">
        <f>VLOOKUP(C417,игроки1,23,0)</f>
        <v>0</v>
      </c>
      <c r="V417" s="62">
        <f>VLOOKUP(C417,игроки1,25,0)</f>
        <v>0</v>
      </c>
      <c r="W417" s="63">
        <f>COUNTIFS(M417:V417,"&gt;0")</f>
        <v>0</v>
      </c>
    </row>
    <row r="418" spans="1:23" s="50" customFormat="1" ht="12.75" customHeight="1" x14ac:dyDescent="0.25">
      <c r="A418" s="13">
        <v>414</v>
      </c>
      <c r="B418" s="13"/>
      <c r="C418" s="94" t="s">
        <v>92</v>
      </c>
      <c r="D418" s="94" t="s">
        <v>301</v>
      </c>
      <c r="E418" s="77">
        <f>VLOOKUP(C418,Spisok!$A$1:$AA$8695,5,0)</f>
        <v>1820.4146944524073</v>
      </c>
      <c r="F418" s="8">
        <f>VLOOKUP(C418,Spisok!$A$1:$AA$8695,2,0)</f>
        <v>0</v>
      </c>
      <c r="G418" s="8" t="str">
        <f>VLOOKUP(C418,Spisok!$A$1:$AA$8695,4,0)</f>
        <v>BLR</v>
      </c>
      <c r="H418" s="10">
        <v>19.159891598915987</v>
      </c>
      <c r="I418" s="10">
        <v>0</v>
      </c>
      <c r="J418" s="10">
        <v>0</v>
      </c>
      <c r="K418" s="10">
        <f>LARGE(M418:V418,1)+LARGE(M418:V418,2)+LARGE(M418:V418,3)+LARGE(M418:V418,4)+LARGE(M418:V418,5)+LARGE(M418:V418,6)</f>
        <v>0</v>
      </c>
      <c r="L418" s="61">
        <f>SUM(H418:K418)</f>
        <v>19.159891598915987</v>
      </c>
      <c r="M418" s="60">
        <f>VLOOKUP(C418,игроки1,7,0)</f>
        <v>0</v>
      </c>
      <c r="N418" s="10">
        <f>VLOOKUP(C418,игроки1,9,0)</f>
        <v>0</v>
      </c>
      <c r="O418" s="10">
        <f>VLOOKUP(C418,игроки1,11,0)</f>
        <v>0</v>
      </c>
      <c r="P418" s="10">
        <f>VLOOKUP(C418,Spisok!$A$1:$AL$809,13,0)</f>
        <v>0</v>
      </c>
      <c r="Q418" s="10">
        <f>VLOOKUP(C418,игроки1,15,0)</f>
        <v>0</v>
      </c>
      <c r="R418" s="10">
        <f>VLOOKUP(C418,игроки1,17,0)</f>
        <v>0</v>
      </c>
      <c r="S418" s="10">
        <f>VLOOKUP(C418,игроки1,19,0)</f>
        <v>0</v>
      </c>
      <c r="T418" s="10">
        <f>VLOOKUP(C418,игроки1,21,0)</f>
        <v>0</v>
      </c>
      <c r="U418" s="10">
        <f>VLOOKUP(C418,игроки1,23,0)</f>
        <v>0</v>
      </c>
      <c r="V418" s="62">
        <f>VLOOKUP(C418,игроки1,25,0)</f>
        <v>0</v>
      </c>
      <c r="W418" s="63">
        <f>COUNTIFS(M418:V418,"&gt;0")</f>
        <v>0</v>
      </c>
    </row>
    <row r="419" spans="1:23" s="50" customFormat="1" ht="12.75" customHeight="1" x14ac:dyDescent="0.25">
      <c r="A419" s="13">
        <v>415</v>
      </c>
      <c r="B419" s="13"/>
      <c r="C419" s="92" t="s">
        <v>643</v>
      </c>
      <c r="D419" s="64" t="s">
        <v>647</v>
      </c>
      <c r="E419" s="111">
        <f>VLOOKUP(C419,Spisok!$A$1:$AA$8695,5,0)</f>
        <v>1352.8867798448366</v>
      </c>
      <c r="F419" s="65">
        <f>VLOOKUP(C419,Spisok!$A$1:$AA$8695,2,0)</f>
        <v>0</v>
      </c>
      <c r="G419" s="65" t="str">
        <f>VLOOKUP(C419,Spisok!$A$1:$AA$8695,4,0)</f>
        <v>RUS</v>
      </c>
      <c r="H419" s="66">
        <v>18.951137220522952</v>
      </c>
      <c r="I419" s="66">
        <v>0</v>
      </c>
      <c r="J419" s="66">
        <v>0</v>
      </c>
      <c r="K419" s="66">
        <f>LARGE(M419:V419,1)+LARGE(M419:V419,2)+LARGE(M419:V419,3)+LARGE(M419:V419,4)+LARGE(M419:V419,5)+LARGE(M419:V419,6)</f>
        <v>0</v>
      </c>
      <c r="L419" s="61">
        <f>SUM(H419:K419)</f>
        <v>18.951137220522952</v>
      </c>
      <c r="M419" s="60">
        <f>VLOOKUP(C419,игроки1,7,0)</f>
        <v>0</v>
      </c>
      <c r="N419" s="10">
        <f>VLOOKUP(C419,игроки1,9,0)</f>
        <v>0</v>
      </c>
      <c r="O419" s="10">
        <f>VLOOKUP(C419,игроки1,11,0)</f>
        <v>0</v>
      </c>
      <c r="P419" s="10">
        <f>VLOOKUP(C419,Spisok!$A$1:$AL$809,13,0)</f>
        <v>0</v>
      </c>
      <c r="Q419" s="10">
        <f>VLOOKUP(C419,игроки1,15,0)</f>
        <v>0</v>
      </c>
      <c r="R419" s="10">
        <f>VLOOKUP(C419,игроки1,17,0)</f>
        <v>0</v>
      </c>
      <c r="S419" s="10">
        <f>VLOOKUP(C419,игроки1,19,0)</f>
        <v>0</v>
      </c>
      <c r="T419" s="10">
        <f>VLOOKUP(C419,игроки1,21,0)</f>
        <v>0</v>
      </c>
      <c r="U419" s="10">
        <f>VLOOKUP(C419,игроки1,23,0)</f>
        <v>0</v>
      </c>
      <c r="V419" s="62">
        <f>VLOOKUP(C419,игроки1,25,0)</f>
        <v>0</v>
      </c>
      <c r="W419" s="63">
        <f>COUNTIFS(M419:V419,"&gt;0")</f>
        <v>0</v>
      </c>
    </row>
    <row r="420" spans="1:23" s="50" customFormat="1" ht="12.75" customHeight="1" x14ac:dyDescent="0.25">
      <c r="A420" s="13">
        <v>416</v>
      </c>
      <c r="B420" s="13"/>
      <c r="C420" s="94" t="s">
        <v>1037</v>
      </c>
      <c r="D420" s="94"/>
      <c r="E420" s="92">
        <f>VLOOKUP(C420,Spisok!$A$1:$AA$8695,5,0)</f>
        <v>1269.7006385196321</v>
      </c>
      <c r="F420" s="8">
        <f>VLOOKUP(C420,Spisok!$A$1:$AA$8695,2,0)</f>
        <v>0</v>
      </c>
      <c r="G420" s="8" t="str">
        <f>VLOOKUP(C420,Spisok!$A$1:$AA$8695,4,0)</f>
        <v>EST</v>
      </c>
      <c r="H420" s="10"/>
      <c r="I420" s="10"/>
      <c r="J420" s="10">
        <v>18.475193679133959</v>
      </c>
      <c r="K420" s="10">
        <f>LARGE(M420:V420,1)+LARGE(M420:V420,2)+LARGE(M420:V420,3)+LARGE(M420:V420,4)+LARGE(M420:V420,5)+LARGE(M420:V420,6)</f>
        <v>0</v>
      </c>
      <c r="L420" s="61">
        <f>SUM(H420:K420)</f>
        <v>18.475193679133959</v>
      </c>
      <c r="M420" s="60">
        <f>VLOOKUP(C420,игроки1,7,0)</f>
        <v>0</v>
      </c>
      <c r="N420" s="10">
        <f>VLOOKUP(C420,игроки1,9,0)</f>
        <v>0</v>
      </c>
      <c r="O420" s="10">
        <f>VLOOKUP(C420,игроки1,11,0)</f>
        <v>0</v>
      </c>
      <c r="P420" s="10">
        <f>VLOOKUP(C420,Spisok!$A$1:$AL$809,13,0)</f>
        <v>0</v>
      </c>
      <c r="Q420" s="10">
        <f>VLOOKUP(C420,игроки1,15,0)</f>
        <v>0</v>
      </c>
      <c r="R420" s="10">
        <f>VLOOKUP(C420,игроки1,17,0)</f>
        <v>0</v>
      </c>
      <c r="S420" s="10">
        <f>VLOOKUP(C420,игроки1,19,0)</f>
        <v>0</v>
      </c>
      <c r="T420" s="10">
        <f>VLOOKUP(C420,игроки1,21,0)</f>
        <v>0</v>
      </c>
      <c r="U420" s="10">
        <f>VLOOKUP(C420,игроки1,23,0)</f>
        <v>0</v>
      </c>
      <c r="V420" s="62">
        <f>VLOOKUP(C420,игроки1,25,0)</f>
        <v>0</v>
      </c>
      <c r="W420" s="63">
        <f>COUNTIFS(M420:V420,"&gt;0")</f>
        <v>0</v>
      </c>
    </row>
    <row r="421" spans="1:23" ht="12.75" customHeight="1" x14ac:dyDescent="0.25">
      <c r="A421" s="13">
        <v>417</v>
      </c>
      <c r="B421" s="57"/>
      <c r="C421" s="73" t="s">
        <v>704</v>
      </c>
      <c r="D421" s="73"/>
      <c r="E421" s="78">
        <f>VLOOKUP(C421,Spisok!$A$1:$AA$8695,5,0)</f>
        <v>1401.3664615754694</v>
      </c>
      <c r="F421" s="59">
        <f>VLOOKUP(C421,Spisok!$A$1:$AA$8695,2,0)</f>
        <v>0</v>
      </c>
      <c r="G421" s="74" t="str">
        <f>VLOOKUP(C421,Spisok!$A$1:$AA$8695,4,0)</f>
        <v>EST</v>
      </c>
      <c r="H421" s="75">
        <v>2.4571646231340591</v>
      </c>
      <c r="I421" s="75">
        <v>8.4883004110735207</v>
      </c>
      <c r="J421" s="75">
        <v>7.4538080187459483</v>
      </c>
      <c r="K421" s="60">
        <f>LARGE(M421:V421,1)+LARGE(M421:V421,2)+LARGE(M421:V421,3)+LARGE(M421:V421,4)+LARGE(M421:V421,5)+LARGE(M421:V421,6)</f>
        <v>0</v>
      </c>
      <c r="L421" s="61">
        <f>SUM(H421:K421)</f>
        <v>18.399273052953529</v>
      </c>
      <c r="M421" s="60">
        <f>VLOOKUP(C421,игроки1,7,0)</f>
        <v>0</v>
      </c>
      <c r="N421" s="60">
        <f>VLOOKUP(C421,игроки1,9,0)</f>
        <v>0</v>
      </c>
      <c r="O421" s="10">
        <f>VLOOKUP(C421,игроки1,11,0)</f>
        <v>0</v>
      </c>
      <c r="P421" s="10">
        <f>VLOOKUP(C421,Spisok!$A$1:$AL$809,13,0)</f>
        <v>0</v>
      </c>
      <c r="Q421" s="10">
        <f>VLOOKUP(C421,игроки1,15,0)</f>
        <v>0</v>
      </c>
      <c r="R421" s="10">
        <f>VLOOKUP(C421,игроки1,17,0)</f>
        <v>0</v>
      </c>
      <c r="S421" s="10">
        <f>VLOOKUP(C421,игроки1,19,0)</f>
        <v>0</v>
      </c>
      <c r="T421" s="10">
        <f>VLOOKUP(C421,игроки1,21,0)</f>
        <v>0</v>
      </c>
      <c r="U421" s="10">
        <f>VLOOKUP(C421,игроки1,23,0)</f>
        <v>0</v>
      </c>
      <c r="V421" s="62">
        <f>VLOOKUP(C421,игроки1,25,0)</f>
        <v>0</v>
      </c>
      <c r="W421" s="63">
        <f>COUNTIFS(M421:V421,"&gt;0")</f>
        <v>0</v>
      </c>
    </row>
    <row r="422" spans="1:23" ht="12.75" customHeight="1" x14ac:dyDescent="0.25">
      <c r="A422" s="13">
        <v>418</v>
      </c>
      <c r="B422" s="57"/>
      <c r="C422" s="133" t="s">
        <v>991</v>
      </c>
      <c r="D422" s="134"/>
      <c r="E422" s="135">
        <f>VLOOKUP(C422,Spisok!$A$1:$AA$8695,5,0)</f>
        <v>1368</v>
      </c>
      <c r="F422" s="110">
        <f>VLOOKUP(C422,Spisok!$A$1:$AA$8695,2,0)</f>
        <v>0</v>
      </c>
      <c r="G422" s="110" t="str">
        <f>VLOOKUP(C422,Spisok!$A$1:$AA$8695,4,0)</f>
        <v>LAT</v>
      </c>
      <c r="H422" s="117"/>
      <c r="I422" s="117"/>
      <c r="J422" s="117">
        <v>18.381771681004416</v>
      </c>
      <c r="K422" s="117">
        <f>LARGE(M422:V422,1)+LARGE(M422:V422,2)+LARGE(M422:V422,3)+LARGE(M422:V422,4)+LARGE(M422:V422,5)+LARGE(M422:V422,6)</f>
        <v>0</v>
      </c>
      <c r="L422" s="118">
        <f>SUM(H422:K422)</f>
        <v>18.381771681004416</v>
      </c>
      <c r="M422" s="117">
        <f>VLOOKUP(C422,игроки1,7,0)</f>
        <v>0</v>
      </c>
      <c r="N422" s="117">
        <f>VLOOKUP(C422,игроки1,9,0)</f>
        <v>0</v>
      </c>
      <c r="O422" s="102">
        <f>VLOOKUP(C422,игроки1,11,0)</f>
        <v>0</v>
      </c>
      <c r="P422" s="102">
        <f>VLOOKUP(C422,Spisok!$A$1:$AL$809,13,0)</f>
        <v>0</v>
      </c>
      <c r="Q422" s="102">
        <f>VLOOKUP(C422,игроки1,15,0)</f>
        <v>0</v>
      </c>
      <c r="R422" s="104">
        <f>VLOOKUP(C422,игроки1,17,0)</f>
        <v>0</v>
      </c>
      <c r="S422" s="104">
        <f>VLOOKUP(C422,игроки1,19,0)</f>
        <v>0</v>
      </c>
      <c r="T422" s="104">
        <f>VLOOKUP(C422,игроки1,21,0)</f>
        <v>0</v>
      </c>
      <c r="U422" s="104">
        <f>VLOOKUP(C422,игроки1,23,0)</f>
        <v>0</v>
      </c>
      <c r="V422" s="119">
        <f>VLOOKUP(C422,игроки1,25,0)</f>
        <v>0</v>
      </c>
      <c r="W422" s="120">
        <f>COUNTIFS(M422:V422,"&gt;0")</f>
        <v>0</v>
      </c>
    </row>
    <row r="423" spans="1:23" ht="12.75" customHeight="1" x14ac:dyDescent="0.25">
      <c r="A423" s="13">
        <v>419</v>
      </c>
      <c r="B423" s="57">
        <v>243</v>
      </c>
      <c r="C423" s="58" t="s">
        <v>1137</v>
      </c>
      <c r="D423" s="58"/>
      <c r="E423" s="78">
        <f>VLOOKUP(C423,Spisok!$A$1:$AA$8695,5,0)</f>
        <v>1468.0448558216137</v>
      </c>
      <c r="F423" s="59">
        <f>VLOOKUP(C423,Spisok!$A$1:$AA$8695,2,0)</f>
        <v>0</v>
      </c>
      <c r="G423" s="59" t="str">
        <f>VLOOKUP(C423,Spisok!$A$1:$AA$8695,4,0)</f>
        <v>LAT</v>
      </c>
      <c r="H423" s="60"/>
      <c r="I423" s="60"/>
      <c r="J423" s="60"/>
      <c r="K423" s="60">
        <f>LARGE(M423:V423,1)+LARGE(M423:V423,2)+LARGE(M423:V423,3)+LARGE(M423:V423,4)+LARGE(M423:V423,5)+LARGE(M423:V423,6)</f>
        <v>17.917519128845267</v>
      </c>
      <c r="L423" s="61">
        <f>SUM(H423:K423)</f>
        <v>17.917519128845267</v>
      </c>
      <c r="M423" s="60">
        <f>VLOOKUP(C423,игроки1,7,0)</f>
        <v>0</v>
      </c>
      <c r="N423" s="60">
        <f>VLOOKUP(C423,игроки1,9,0)</f>
        <v>0</v>
      </c>
      <c r="O423" s="10">
        <f>VLOOKUP(C423,игроки1,11,0)</f>
        <v>0</v>
      </c>
      <c r="P423" s="10">
        <f>VLOOKUP(C423,Spisok!$A$1:$AL$809,13,0)</f>
        <v>0</v>
      </c>
      <c r="Q423" s="10">
        <f>VLOOKUP(C423,игроки1,15,0)</f>
        <v>0</v>
      </c>
      <c r="R423" s="10">
        <f>VLOOKUP(C423,игроки1,17,0)</f>
        <v>0</v>
      </c>
      <c r="S423" s="10">
        <f>VLOOKUP(C423,игроки1,19,0)</f>
        <v>0</v>
      </c>
      <c r="T423" s="10">
        <f>VLOOKUP(C423,игроки1,21,0)</f>
        <v>17.917519128845267</v>
      </c>
      <c r="U423" s="10">
        <f>VLOOKUP(C423,игроки1,23,0)</f>
        <v>0</v>
      </c>
      <c r="V423" s="62">
        <f>VLOOKUP(C423,игроки1,25,0)</f>
        <v>0</v>
      </c>
      <c r="W423" s="63">
        <f>COUNTIFS(M423:V423,"&gt;0")</f>
        <v>1</v>
      </c>
    </row>
    <row r="424" spans="1:23" ht="12.75" customHeight="1" x14ac:dyDescent="0.25">
      <c r="A424" s="13">
        <v>420</v>
      </c>
      <c r="B424" s="57"/>
      <c r="C424" s="73" t="s">
        <v>711</v>
      </c>
      <c r="D424" s="58" t="s">
        <v>716</v>
      </c>
      <c r="E424" s="121">
        <f>VLOOKUP(C424,Spisok!$A$1:$AA$8695,5,0)</f>
        <v>1261.4796351989862</v>
      </c>
      <c r="F424" s="59">
        <f>VLOOKUP(C424,Spisok!$A$1:$AA$8695,2,0)</f>
        <v>0</v>
      </c>
      <c r="G424" s="74" t="str">
        <f>VLOOKUP(C424,Spisok!$A$1:$AA$8695,4,0)</f>
        <v>RUS</v>
      </c>
      <c r="H424" s="75">
        <v>5.5997185370565212</v>
      </c>
      <c r="I424" s="75">
        <v>0</v>
      </c>
      <c r="J424" s="75">
        <v>12.045599489795919</v>
      </c>
      <c r="K424" s="60">
        <f>LARGE(M424:V424,1)+LARGE(M424:V424,2)+LARGE(M424:V424,3)+LARGE(M424:V424,4)+LARGE(M424:V424,5)+LARGE(M424:V424,6)</f>
        <v>0</v>
      </c>
      <c r="L424" s="61">
        <f>SUM(H424:K424)</f>
        <v>17.64531802685244</v>
      </c>
      <c r="M424" s="60">
        <f>VLOOKUP(C424,игроки1,7,0)</f>
        <v>0</v>
      </c>
      <c r="N424" s="60">
        <f>VLOOKUP(C424,игроки1,9,0)</f>
        <v>0</v>
      </c>
      <c r="O424" s="10">
        <f>VLOOKUP(C424,игроки1,11,0)</f>
        <v>0</v>
      </c>
      <c r="P424" s="10">
        <f>VLOOKUP(C424,Spisok!$A$1:$AL$809,13,0)</f>
        <v>0</v>
      </c>
      <c r="Q424" s="10">
        <f>VLOOKUP(C424,игроки1,15,0)</f>
        <v>0</v>
      </c>
      <c r="R424" s="10">
        <f>VLOOKUP(C424,игроки1,17,0)</f>
        <v>0</v>
      </c>
      <c r="S424" s="10">
        <f>VLOOKUP(C424,игроки1,19,0)</f>
        <v>0</v>
      </c>
      <c r="T424" s="10">
        <f>VLOOKUP(C424,игроки1,21,0)</f>
        <v>0</v>
      </c>
      <c r="U424" s="10">
        <f>VLOOKUP(C424,игроки1,23,0)</f>
        <v>0</v>
      </c>
      <c r="V424" s="62">
        <f>VLOOKUP(C424,игроки1,25,0)</f>
        <v>0</v>
      </c>
      <c r="W424" s="63">
        <f>COUNTIFS(M424:V424,"&gt;0")</f>
        <v>0</v>
      </c>
    </row>
    <row r="425" spans="1:23" s="50" customFormat="1" ht="12.75" customHeight="1" x14ac:dyDescent="0.25">
      <c r="A425" s="13">
        <v>421</v>
      </c>
      <c r="B425" s="57"/>
      <c r="C425" s="58" t="s">
        <v>43</v>
      </c>
      <c r="D425" s="58" t="s">
        <v>346</v>
      </c>
      <c r="E425" s="109">
        <f>VLOOKUP(C425,Spisok!$A$1:$AA$8695,5,0)</f>
        <v>1531</v>
      </c>
      <c r="F425" s="59">
        <f>VLOOKUP(C425,Spisok!$A$1:$AA$8695,2,0)</f>
        <v>0</v>
      </c>
      <c r="G425" s="59" t="str">
        <f>VLOOKUP(C425,Spisok!$A$1:$AA$8695,4,0)</f>
        <v>RUS</v>
      </c>
      <c r="H425" s="60">
        <v>5.089302861532552</v>
      </c>
      <c r="I425" s="60">
        <v>12.105028566797683</v>
      </c>
      <c r="J425" s="60">
        <v>0</v>
      </c>
      <c r="K425" s="60">
        <f>LARGE(M425:V425,1)+LARGE(M425:V425,2)+LARGE(M425:V425,3)+LARGE(M425:V425,4)+LARGE(M425:V425,5)+LARGE(M425:V425,6)</f>
        <v>0</v>
      </c>
      <c r="L425" s="61">
        <f>SUM(H425:K425)</f>
        <v>17.194331428330237</v>
      </c>
      <c r="M425" s="60">
        <f>VLOOKUP(C425,игроки1,7,0)</f>
        <v>0</v>
      </c>
      <c r="N425" s="60">
        <f>VLOOKUP(C425,игроки1,9,0)</f>
        <v>0</v>
      </c>
      <c r="O425" s="10">
        <f>VLOOKUP(C425,игроки1,11,0)</f>
        <v>0</v>
      </c>
      <c r="P425" s="10">
        <f>VLOOKUP(C425,Spisok!$A$1:$AL$809,13,0)</f>
        <v>0</v>
      </c>
      <c r="Q425" s="10">
        <f>VLOOKUP(C425,игроки1,15,0)</f>
        <v>0</v>
      </c>
      <c r="R425" s="10">
        <f>VLOOKUP(C425,игроки1,17,0)</f>
        <v>0</v>
      </c>
      <c r="S425" s="10">
        <f>VLOOKUP(C425,игроки1,19,0)</f>
        <v>0</v>
      </c>
      <c r="T425" s="10">
        <f>VLOOKUP(C425,игроки1,21,0)</f>
        <v>0</v>
      </c>
      <c r="U425" s="10">
        <f>VLOOKUP(C425,игроки1,23,0)</f>
        <v>0</v>
      </c>
      <c r="V425" s="62">
        <f>VLOOKUP(C425,игроки1,25,0)</f>
        <v>0</v>
      </c>
      <c r="W425" s="63">
        <f>COUNTIFS(M425:V425,"&gt;0")</f>
        <v>0</v>
      </c>
    </row>
    <row r="426" spans="1:23" s="50" customFormat="1" ht="12.75" customHeight="1" x14ac:dyDescent="0.25">
      <c r="A426" s="13">
        <v>422</v>
      </c>
      <c r="B426" s="57"/>
      <c r="C426" s="58" t="s">
        <v>998</v>
      </c>
      <c r="D426" s="58" t="s">
        <v>1008</v>
      </c>
      <c r="E426" s="78">
        <f>VLOOKUP(C426,Spisok!$A$1:$AA$8695,5,0)</f>
        <v>1255.6292437140951</v>
      </c>
      <c r="F426" s="59">
        <f>VLOOKUP(C426,Spisok!$A$1:$AA$8695,2,0)</f>
        <v>0</v>
      </c>
      <c r="G426" s="59" t="str">
        <f>VLOOKUP(C426,Spisok!$A$1:$AA$8695,4,0)</f>
        <v>RUS</v>
      </c>
      <c r="H426" s="60"/>
      <c r="I426" s="60"/>
      <c r="J426" s="60">
        <v>16.995005549389568</v>
      </c>
      <c r="K426" s="60">
        <f>LARGE(M426:V426,1)+LARGE(M426:V426,2)+LARGE(M426:V426,3)+LARGE(M426:V426,4)+LARGE(M426:V426,5)+LARGE(M426:V426,6)</f>
        <v>0</v>
      </c>
      <c r="L426" s="61">
        <f>SUM(H426:K426)</f>
        <v>16.995005549389568</v>
      </c>
      <c r="M426" s="60">
        <f>VLOOKUP(C426,игроки1,7,0)</f>
        <v>0</v>
      </c>
      <c r="N426" s="60">
        <f>VLOOKUP(C426,игроки1,9,0)</f>
        <v>0</v>
      </c>
      <c r="O426" s="10">
        <f>VLOOKUP(C426,игроки1,11,0)</f>
        <v>0</v>
      </c>
      <c r="P426" s="10">
        <f>VLOOKUP(C426,Spisok!$A$1:$AL$809,13,0)</f>
        <v>0</v>
      </c>
      <c r="Q426" s="10">
        <f>VLOOKUP(C426,игроки1,15,0)</f>
        <v>0</v>
      </c>
      <c r="R426" s="10">
        <f>VLOOKUP(C426,игроки1,17,0)</f>
        <v>0</v>
      </c>
      <c r="S426" s="10">
        <f>VLOOKUP(C426,игроки1,19,0)</f>
        <v>0</v>
      </c>
      <c r="T426" s="10">
        <f>VLOOKUP(C426,игроки1,21,0)</f>
        <v>0</v>
      </c>
      <c r="U426" s="10">
        <f>VLOOKUP(C426,игроки1,23,0)</f>
        <v>0</v>
      </c>
      <c r="V426" s="62">
        <f>VLOOKUP(C426,игроки1,25,0)</f>
        <v>0</v>
      </c>
      <c r="W426" s="63">
        <f>COUNTIFS(M426:V426,"&gt;0")</f>
        <v>0</v>
      </c>
    </row>
    <row r="427" spans="1:23" s="50" customFormat="1" ht="12.75" customHeight="1" x14ac:dyDescent="0.25">
      <c r="A427" s="13">
        <v>423</v>
      </c>
      <c r="B427" s="57"/>
      <c r="C427" s="114" t="s">
        <v>155</v>
      </c>
      <c r="D427" s="114" t="s">
        <v>300</v>
      </c>
      <c r="E427" s="109">
        <f>VLOOKUP(C427,Spisok!$A$1:$AA$8695,5,0)</f>
        <v>0</v>
      </c>
      <c r="F427" s="59">
        <f>VLOOKUP(C427,Spisok!$A$1:$AA$8695,2,0)</f>
        <v>0</v>
      </c>
      <c r="G427" s="59" t="str">
        <f>VLOOKUP(C427,Spisok!$A$1:$AA$8695,4,0)</f>
        <v>RUS</v>
      </c>
      <c r="H427" s="60">
        <v>16.55588169481263</v>
      </c>
      <c r="I427" s="60">
        <v>0</v>
      </c>
      <c r="J427" s="60">
        <v>0</v>
      </c>
      <c r="K427" s="60">
        <f>LARGE(M427:V427,1)+LARGE(M427:V427,2)+LARGE(M427:V427,3)+LARGE(M427:V427,4)+LARGE(M427:V427,5)+LARGE(M427:V427,6)</f>
        <v>0</v>
      </c>
      <c r="L427" s="61">
        <f>SUM(H427:K427)</f>
        <v>16.55588169481263</v>
      </c>
      <c r="M427" s="60">
        <f>VLOOKUP(C427,игроки1,7,0)</f>
        <v>0</v>
      </c>
      <c r="N427" s="60">
        <f>VLOOKUP(C427,игроки1,9,0)</f>
        <v>0</v>
      </c>
      <c r="O427" s="10">
        <f>VLOOKUP(C427,игроки1,11,0)</f>
        <v>0</v>
      </c>
      <c r="P427" s="10">
        <f>VLOOKUP(C427,Spisok!$A$1:$AL$809,13,0)</f>
        <v>0</v>
      </c>
      <c r="Q427" s="10">
        <f>VLOOKUP(C427,игроки1,15,0)</f>
        <v>0</v>
      </c>
      <c r="R427" s="10">
        <f>VLOOKUP(C427,игроки1,17,0)</f>
        <v>0</v>
      </c>
      <c r="S427" s="10">
        <f>VLOOKUP(C427,игроки1,19,0)</f>
        <v>0</v>
      </c>
      <c r="T427" s="10">
        <f>VLOOKUP(C427,игроки1,21,0)</f>
        <v>0</v>
      </c>
      <c r="U427" s="10">
        <f>VLOOKUP(C427,игроки1,23,0)</f>
        <v>0</v>
      </c>
      <c r="V427" s="62">
        <f>VLOOKUP(C427,игроки1,25,0)</f>
        <v>0</v>
      </c>
      <c r="W427" s="63">
        <f>COUNTIFS(M427:V427,"&gt;0")</f>
        <v>0</v>
      </c>
    </row>
    <row r="428" spans="1:23" s="50" customFormat="1" ht="12.75" customHeight="1" x14ac:dyDescent="0.25">
      <c r="A428" s="13">
        <v>424</v>
      </c>
      <c r="B428" s="57">
        <v>320</v>
      </c>
      <c r="C428" s="58" t="s">
        <v>777</v>
      </c>
      <c r="D428" s="58" t="s">
        <v>771</v>
      </c>
      <c r="E428" s="78">
        <f>VLOOKUP(C428,Spisok!$A$1:$AA$8695,5,0)</f>
        <v>1278</v>
      </c>
      <c r="F428" s="59">
        <f>VLOOKUP(C428,Spisok!$A$1:$AA$8695,2,0)</f>
        <v>0</v>
      </c>
      <c r="G428" s="59" t="str">
        <f>VLOOKUP(C428,Spisok!$A$1:$AA$8695,4,0)</f>
        <v>RUS</v>
      </c>
      <c r="H428" s="60"/>
      <c r="I428" s="60">
        <v>2.0343248276209169</v>
      </c>
      <c r="J428" s="60">
        <v>14.146762147344418</v>
      </c>
      <c r="K428" s="60">
        <f>LARGE(M428:V428,1)+LARGE(M428:V428,2)+LARGE(M428:V428,3)+LARGE(M428:V428,4)+LARGE(M428:V428,5)+LARGE(M428:V428,6)</f>
        <v>0.01</v>
      </c>
      <c r="L428" s="61">
        <f>SUM(H428:K428)</f>
        <v>16.191086974965337</v>
      </c>
      <c r="M428" s="60">
        <f>VLOOKUP(C428,игроки1,7,0)</f>
        <v>0.01</v>
      </c>
      <c r="N428" s="60">
        <f>VLOOKUP(C428,игроки1,9,0)</f>
        <v>0</v>
      </c>
      <c r="O428" s="10">
        <f>VLOOKUP(C428,игроки1,11,0)</f>
        <v>0</v>
      </c>
      <c r="P428" s="10">
        <f>VLOOKUP(C428,Spisok!$A$1:$AL$809,13,0)</f>
        <v>0</v>
      </c>
      <c r="Q428" s="10">
        <f>VLOOKUP(C428,игроки1,15,0)</f>
        <v>0</v>
      </c>
      <c r="R428" s="10">
        <f>VLOOKUP(C428,игроки1,17,0)</f>
        <v>0</v>
      </c>
      <c r="S428" s="10">
        <f>VLOOKUP(C428,игроки1,19,0)</f>
        <v>0</v>
      </c>
      <c r="T428" s="10">
        <f>VLOOKUP(C428,игроки1,21,0)</f>
        <v>0</v>
      </c>
      <c r="U428" s="10">
        <f>VLOOKUP(C428,игроки1,23,0)</f>
        <v>0</v>
      </c>
      <c r="V428" s="62">
        <f>VLOOKUP(C428,игроки1,25,0)</f>
        <v>0</v>
      </c>
      <c r="W428" s="63">
        <f>COUNTIFS(M428:V428,"&gt;0")</f>
        <v>1</v>
      </c>
    </row>
    <row r="429" spans="1:23" s="50" customFormat="1" ht="12.75" customHeight="1" x14ac:dyDescent="0.25">
      <c r="A429" s="13">
        <v>425</v>
      </c>
      <c r="B429" s="57">
        <v>306</v>
      </c>
      <c r="C429" s="58" t="s">
        <v>573</v>
      </c>
      <c r="D429" s="58" t="s">
        <v>577</v>
      </c>
      <c r="E429" s="78">
        <f>VLOOKUP(C429,Spisok!$A$1:$AA$8695,5,0)</f>
        <v>1402</v>
      </c>
      <c r="F429" s="59">
        <f>VLOOKUP(C429,Spisok!$A$1:$AA$8695,2,0)</f>
        <v>0</v>
      </c>
      <c r="G429" s="59" t="str">
        <f>VLOOKUP(C429,Spisok!$A$1:$AA$8695,4,0)</f>
        <v>RUS</v>
      </c>
      <c r="H429" s="60">
        <v>0</v>
      </c>
      <c r="I429" s="60">
        <v>13.239215281649757</v>
      </c>
      <c r="J429" s="60">
        <v>0</v>
      </c>
      <c r="K429" s="60">
        <f>LARGE(M429:V429,1)+LARGE(M429:V429,2)+LARGE(M429:V429,3)+LARGE(M429:V429,4)+LARGE(M429:V429,5)+LARGE(M429:V429,6)</f>
        <v>2.6715013093607403</v>
      </c>
      <c r="L429" s="61">
        <f>SUM(H429:K429)</f>
        <v>15.910716591010498</v>
      </c>
      <c r="M429" s="60">
        <f>VLOOKUP(C429,игроки1,7,0)</f>
        <v>0</v>
      </c>
      <c r="N429" s="60">
        <f>VLOOKUP(C429,игроки1,9,0)</f>
        <v>0</v>
      </c>
      <c r="O429" s="10">
        <f>VLOOKUP(C429,игроки1,11,0)</f>
        <v>0</v>
      </c>
      <c r="P429" s="10">
        <f>VLOOKUP(C429,Spisok!$A$1:$AL$809,13,0)</f>
        <v>2.6715013093607403</v>
      </c>
      <c r="Q429" s="10">
        <f>VLOOKUP(C429,игроки1,15,0)</f>
        <v>0</v>
      </c>
      <c r="R429" s="10">
        <f>VLOOKUP(C429,игроки1,17,0)</f>
        <v>0</v>
      </c>
      <c r="S429" s="10">
        <f>VLOOKUP(C429,игроки1,19,0)</f>
        <v>0</v>
      </c>
      <c r="T429" s="10">
        <f>VLOOKUP(C429,игроки1,21,0)</f>
        <v>0</v>
      </c>
      <c r="U429" s="10">
        <f>VLOOKUP(C429,игроки1,23,0)</f>
        <v>0</v>
      </c>
      <c r="V429" s="62">
        <f>VLOOKUP(C429,игроки1,25,0)</f>
        <v>0</v>
      </c>
      <c r="W429" s="63">
        <f>COUNTIFS(M429:V429,"&gt;0")</f>
        <v>1</v>
      </c>
    </row>
    <row r="430" spans="1:23" s="50" customFormat="1" ht="12.75" customHeight="1" x14ac:dyDescent="0.25">
      <c r="A430" s="13">
        <v>426</v>
      </c>
      <c r="B430" s="57"/>
      <c r="C430" s="58" t="s">
        <v>811</v>
      </c>
      <c r="D430" s="58" t="s">
        <v>885</v>
      </c>
      <c r="E430" s="109">
        <f>VLOOKUP(C430,Spisok!$A$1:$AA$8695,5,0)</f>
        <v>1447.238092689603</v>
      </c>
      <c r="F430" s="59">
        <f>VLOOKUP(C430,Spisok!$A$1:$AA$8695,2,0)</f>
        <v>0</v>
      </c>
      <c r="G430" s="59" t="str">
        <f>VLOOKUP(C430,Spisok!$A$1:$AA$8695,4,0)</f>
        <v>LAT</v>
      </c>
      <c r="H430" s="60"/>
      <c r="I430" s="60">
        <v>15.093479630059335</v>
      </c>
      <c r="J430" s="60">
        <v>0</v>
      </c>
      <c r="K430" s="60">
        <f>LARGE(M430:V430,1)+LARGE(M430:V430,2)+LARGE(M430:V430,3)+LARGE(M430:V430,4)+LARGE(M430:V430,5)+LARGE(M430:V430,6)</f>
        <v>0</v>
      </c>
      <c r="L430" s="61">
        <f>SUM(H430:K430)</f>
        <v>15.093479630059335</v>
      </c>
      <c r="M430" s="60">
        <f>VLOOKUP(C430,игроки1,7,0)</f>
        <v>0</v>
      </c>
      <c r="N430" s="60">
        <f>VLOOKUP(C430,игроки1,9,0)</f>
        <v>0</v>
      </c>
      <c r="O430" s="10">
        <f>VLOOKUP(C430,игроки1,11,0)</f>
        <v>0</v>
      </c>
      <c r="P430" s="10">
        <f>VLOOKUP(C430,Spisok!$A$1:$AL$809,13,0)</f>
        <v>0</v>
      </c>
      <c r="Q430" s="10">
        <f>VLOOKUP(C430,игроки1,15,0)</f>
        <v>0</v>
      </c>
      <c r="R430" s="10">
        <f>VLOOKUP(C430,игроки1,17,0)</f>
        <v>0</v>
      </c>
      <c r="S430" s="10">
        <f>VLOOKUP(C430,игроки1,19,0)</f>
        <v>0</v>
      </c>
      <c r="T430" s="10">
        <f>VLOOKUP(C430,игроки1,21,0)</f>
        <v>0</v>
      </c>
      <c r="U430" s="10">
        <f>VLOOKUP(C430,игроки1,23,0)</f>
        <v>0</v>
      </c>
      <c r="V430" s="62">
        <f>VLOOKUP(C430,игроки1,25,0)</f>
        <v>0</v>
      </c>
      <c r="W430" s="63">
        <f>COUNTIFS(M430:V430,"&gt;0")</f>
        <v>0</v>
      </c>
    </row>
    <row r="431" spans="1:23" s="50" customFormat="1" ht="12.75" customHeight="1" x14ac:dyDescent="0.25">
      <c r="A431" s="13">
        <v>427</v>
      </c>
      <c r="B431" s="57">
        <v>252</v>
      </c>
      <c r="C431" s="58" t="s">
        <v>1136</v>
      </c>
      <c r="D431" s="58"/>
      <c r="E431" s="78">
        <f>VLOOKUP(C431,Spisok!$A$1:$AA$8695,5,0)</f>
        <v>1461.4060677967241</v>
      </c>
      <c r="F431" s="59">
        <f>VLOOKUP(C431,Spisok!$A$1:$AA$8695,2,0)</f>
        <v>0</v>
      </c>
      <c r="G431" s="59" t="str">
        <f>VLOOKUP(C431,Spisok!$A$1:$AA$8695,4,0)</f>
        <v>LAT</v>
      </c>
      <c r="H431" s="60"/>
      <c r="I431" s="60"/>
      <c r="J431" s="60"/>
      <c r="K431" s="60">
        <f>LARGE(M431:V431,1)+LARGE(M431:V431,2)+LARGE(M431:V431,3)+LARGE(M431:V431,4)+LARGE(M431:V431,5)+LARGE(M431:V431,6)</f>
        <v>15.082803210657092</v>
      </c>
      <c r="L431" s="61">
        <f>SUM(H431:K431)</f>
        <v>15.082803210657092</v>
      </c>
      <c r="M431" s="60">
        <f>VLOOKUP(C431,игроки1,7,0)</f>
        <v>0</v>
      </c>
      <c r="N431" s="60">
        <f>VLOOKUP(C431,игроки1,9,0)</f>
        <v>0</v>
      </c>
      <c r="O431" s="10">
        <f>VLOOKUP(C431,игроки1,11,0)</f>
        <v>0</v>
      </c>
      <c r="P431" s="10">
        <f>VLOOKUP(C431,Spisok!$A$1:$AL$809,13,0)</f>
        <v>0</v>
      </c>
      <c r="Q431" s="10">
        <f>VLOOKUP(C431,игроки1,15,0)</f>
        <v>0</v>
      </c>
      <c r="R431" s="10">
        <f>VLOOKUP(C431,игроки1,17,0)</f>
        <v>0</v>
      </c>
      <c r="S431" s="10">
        <f>VLOOKUP(C431,игроки1,19,0)</f>
        <v>0</v>
      </c>
      <c r="T431" s="10">
        <f>VLOOKUP(C431,игроки1,21,0)</f>
        <v>15.082803210657092</v>
      </c>
      <c r="U431" s="10">
        <f>VLOOKUP(C431,игроки1,23,0)</f>
        <v>0</v>
      </c>
      <c r="V431" s="62">
        <f>VLOOKUP(C431,игроки1,25,0)</f>
        <v>0</v>
      </c>
      <c r="W431" s="63">
        <f>COUNTIFS(M431:V431,"&gt;0")</f>
        <v>1</v>
      </c>
    </row>
    <row r="432" spans="1:23" s="50" customFormat="1" ht="12.75" customHeight="1" x14ac:dyDescent="0.25">
      <c r="A432" s="13">
        <v>428</v>
      </c>
      <c r="B432" s="57">
        <v>253</v>
      </c>
      <c r="C432" s="58" t="s">
        <v>1114</v>
      </c>
      <c r="D432" s="58"/>
      <c r="E432" s="78">
        <f>VLOOKUP(C432,Spisok!$A$1:$AA$8695,5,0)</f>
        <v>1200</v>
      </c>
      <c r="F432" s="59">
        <f>VLOOKUP(C432,Spisok!$A$1:$AA$8695,2,0)</f>
        <v>0</v>
      </c>
      <c r="G432" s="59" t="str">
        <f>VLOOKUP(C432,Spisok!$A$1:$AA$8695,4,0)</f>
        <v>USA</v>
      </c>
      <c r="H432" s="60"/>
      <c r="I432" s="60"/>
      <c r="J432" s="60"/>
      <c r="K432" s="60">
        <f>LARGE(M432:V432,1)+LARGE(M432:V432,2)+LARGE(M432:V432,3)+LARGE(M432:V432,4)+LARGE(M432:V432,5)+LARGE(M432:V432,6)</f>
        <v>14.854851913267982</v>
      </c>
      <c r="L432" s="61">
        <f>SUM(H432:K432)</f>
        <v>14.854851913267982</v>
      </c>
      <c r="M432" s="60">
        <f>VLOOKUP(C432,игроки1,7,0)</f>
        <v>0</v>
      </c>
      <c r="N432" s="60">
        <f>VLOOKUP(C432,игроки1,9,0)</f>
        <v>0</v>
      </c>
      <c r="O432" s="10">
        <f>VLOOKUP(C432,игроки1,11,0)</f>
        <v>0</v>
      </c>
      <c r="P432" s="10">
        <f>VLOOKUP(C432,Spisok!$A$1:$AL$809,13,0)</f>
        <v>0</v>
      </c>
      <c r="Q432" s="10">
        <f>VLOOKUP(C432,игроки1,15,0)</f>
        <v>14.854851913267982</v>
      </c>
      <c r="R432" s="10">
        <f>VLOOKUP(C432,игроки1,17,0)</f>
        <v>0</v>
      </c>
      <c r="S432" s="10">
        <f>VLOOKUP(C432,игроки1,19,0)</f>
        <v>0</v>
      </c>
      <c r="T432" s="10">
        <f>VLOOKUP(C432,игроки1,21,0)</f>
        <v>0</v>
      </c>
      <c r="U432" s="10">
        <f>VLOOKUP(C432,игроки1,23,0)</f>
        <v>0</v>
      </c>
      <c r="V432" s="62">
        <f>VLOOKUP(C432,игроки1,25,0)</f>
        <v>0</v>
      </c>
      <c r="W432" s="63">
        <f>COUNTIFS(M432:V432,"&gt;0")</f>
        <v>1</v>
      </c>
    </row>
    <row r="433" spans="1:23" s="50" customFormat="1" ht="12.75" customHeight="1" x14ac:dyDescent="0.25">
      <c r="A433" s="13">
        <v>429</v>
      </c>
      <c r="B433" s="57"/>
      <c r="C433" s="73" t="s">
        <v>817</v>
      </c>
      <c r="D433" s="73"/>
      <c r="E433" s="125">
        <f>VLOOKUP(C433,Spisok!$A$1:$AA$8695,5,0)</f>
        <v>1211.9956191643032</v>
      </c>
      <c r="F433" s="59">
        <f>VLOOKUP(C433,Spisok!$A$1:$AA$8695,2,0)</f>
        <v>0</v>
      </c>
      <c r="G433" s="74" t="str">
        <f>VLOOKUP(C433,Spisok!$A$1:$AA$8695,4,0)</f>
        <v>SRB</v>
      </c>
      <c r="H433" s="75"/>
      <c r="I433" s="75">
        <v>14.854851913267982</v>
      </c>
      <c r="J433" s="75">
        <v>0</v>
      </c>
      <c r="K433" s="60">
        <f>LARGE(M433:V433,1)+LARGE(M433:V433,2)+LARGE(M433:V433,3)+LARGE(M433:V433,4)+LARGE(M433:V433,5)+LARGE(M433:V433,6)</f>
        <v>0</v>
      </c>
      <c r="L433" s="61">
        <f>SUM(H433:K433)</f>
        <v>14.854851913267982</v>
      </c>
      <c r="M433" s="60">
        <f>VLOOKUP(C433,игроки1,7,0)</f>
        <v>0</v>
      </c>
      <c r="N433" s="60">
        <f>VLOOKUP(C433,игроки1,9,0)</f>
        <v>0</v>
      </c>
      <c r="O433" s="10">
        <f>VLOOKUP(C433,игроки1,11,0)</f>
        <v>0</v>
      </c>
      <c r="P433" s="10">
        <f>VLOOKUP(C433,Spisok!$A$1:$AL$809,13,0)</f>
        <v>0</v>
      </c>
      <c r="Q433" s="10">
        <f>VLOOKUP(C433,игроки1,15,0)</f>
        <v>0</v>
      </c>
      <c r="R433" s="10">
        <f>VLOOKUP(C433,игроки1,17,0)</f>
        <v>0</v>
      </c>
      <c r="S433" s="10">
        <f>VLOOKUP(C433,игроки1,19,0)</f>
        <v>0</v>
      </c>
      <c r="T433" s="10">
        <f>VLOOKUP(C433,игроки1,21,0)</f>
        <v>0</v>
      </c>
      <c r="U433" s="10">
        <f>VLOOKUP(C433,игроки1,23,0)</f>
        <v>0</v>
      </c>
      <c r="V433" s="62">
        <f>VLOOKUP(C433,игроки1,25,0)</f>
        <v>0</v>
      </c>
      <c r="W433" s="63">
        <f>COUNTIFS(M433:V433,"&gt;0")</f>
        <v>0</v>
      </c>
    </row>
    <row r="434" spans="1:23" s="50" customFormat="1" ht="12.75" customHeight="1" x14ac:dyDescent="0.25">
      <c r="A434" s="13">
        <v>430</v>
      </c>
      <c r="B434" s="57"/>
      <c r="C434" s="58" t="s">
        <v>980</v>
      </c>
      <c r="D434" s="58"/>
      <c r="E434" s="78">
        <f>VLOOKUP(C434,Spisok!$A$1:$AA$8695,5,0)</f>
        <v>1200</v>
      </c>
      <c r="F434" s="59">
        <f>VLOOKUP(C434,Spisok!$A$1:$AA$8695,2,0)</f>
        <v>0</v>
      </c>
      <c r="G434" s="59" t="str">
        <f>VLOOKUP(C434,Spisok!$A$1:$AA$8695,4,0)</f>
        <v>USA</v>
      </c>
      <c r="H434" s="60"/>
      <c r="I434" s="60"/>
      <c r="J434" s="60">
        <v>14.821799661257192</v>
      </c>
      <c r="K434" s="60">
        <f>LARGE(M434:V434,1)+LARGE(M434:V434,2)+LARGE(M434:V434,3)+LARGE(M434:V434,4)+LARGE(M434:V434,5)+LARGE(M434:V434,6)</f>
        <v>0</v>
      </c>
      <c r="L434" s="61">
        <f>SUM(H434:K434)</f>
        <v>14.821799661257192</v>
      </c>
      <c r="M434" s="60">
        <f>VLOOKUP(C434,игроки1,7,0)</f>
        <v>0</v>
      </c>
      <c r="N434" s="60">
        <f>VLOOKUP(C434,игроки1,9,0)</f>
        <v>0</v>
      </c>
      <c r="O434" s="10">
        <f>VLOOKUP(C434,игроки1,11,0)</f>
        <v>0</v>
      </c>
      <c r="P434" s="10">
        <f>VLOOKUP(C434,Spisok!$A$1:$AL$809,13,0)</f>
        <v>0</v>
      </c>
      <c r="Q434" s="10">
        <f>VLOOKUP(C434,игроки1,15,0)</f>
        <v>0</v>
      </c>
      <c r="R434" s="10">
        <f>VLOOKUP(C434,игроки1,17,0)</f>
        <v>0</v>
      </c>
      <c r="S434" s="10">
        <f>VLOOKUP(C434,игроки1,19,0)</f>
        <v>0</v>
      </c>
      <c r="T434" s="10">
        <f>VLOOKUP(C434,игроки1,21,0)</f>
        <v>0</v>
      </c>
      <c r="U434" s="10">
        <f>VLOOKUP(C434,игроки1,23,0)</f>
        <v>0</v>
      </c>
      <c r="V434" s="62">
        <f>VLOOKUP(C434,игроки1,25,0)</f>
        <v>0</v>
      </c>
      <c r="W434" s="63">
        <f>COUNTIFS(M434:V434,"&gt;0")</f>
        <v>0</v>
      </c>
    </row>
    <row r="435" spans="1:23" s="50" customFormat="1" ht="12.75" customHeight="1" x14ac:dyDescent="0.25">
      <c r="A435" s="13">
        <v>431</v>
      </c>
      <c r="B435" s="57">
        <v>287</v>
      </c>
      <c r="C435" s="58" t="s">
        <v>807</v>
      </c>
      <c r="D435" s="58" t="s">
        <v>889</v>
      </c>
      <c r="E435" s="78">
        <f>VLOOKUP(C435,Spisok!$A$1:$AA$8695,5,0)</f>
        <v>1318.1622988855629</v>
      </c>
      <c r="F435" s="59">
        <f>VLOOKUP(C435,Spisok!$A$1:$AA$8695,2,0)</f>
        <v>0</v>
      </c>
      <c r="G435" s="59" t="str">
        <f>VLOOKUP(C435,Spisok!$A$1:$AA$8695,4,0)</f>
        <v>LAT</v>
      </c>
      <c r="H435" s="60"/>
      <c r="I435" s="60">
        <v>7.951365112199297</v>
      </c>
      <c r="J435" s="60">
        <v>0.01</v>
      </c>
      <c r="K435" s="60">
        <f>LARGE(M435:V435,1)+LARGE(M435:V435,2)+LARGE(M435:V435,3)+LARGE(M435:V435,4)+LARGE(M435:V435,5)+LARGE(M435:V435,6)</f>
        <v>6.7285608194290676</v>
      </c>
      <c r="L435" s="61">
        <f>SUM(H435:K435)</f>
        <v>14.689925931628364</v>
      </c>
      <c r="M435" s="60">
        <f>VLOOKUP(C435,игроки1,7,0)</f>
        <v>0.01</v>
      </c>
      <c r="N435" s="60">
        <f>VLOOKUP(C435,игроки1,9,0)</f>
        <v>0</v>
      </c>
      <c r="O435" s="10">
        <f>VLOOKUP(C435,игроки1,11,0)</f>
        <v>0</v>
      </c>
      <c r="P435" s="10">
        <f>VLOOKUP(C435,Spisok!$A$1:$AL$809,13,0)</f>
        <v>0</v>
      </c>
      <c r="Q435" s="10">
        <f>VLOOKUP(C435,игроки1,15,0)</f>
        <v>0</v>
      </c>
      <c r="R435" s="10">
        <f>VLOOKUP(C435,игроки1,17,0)</f>
        <v>0</v>
      </c>
      <c r="S435" s="10">
        <f>VLOOKUP(C435,игроки1,19,0)</f>
        <v>0</v>
      </c>
      <c r="T435" s="10">
        <f>VLOOKUP(C435,игроки1,21,0)</f>
        <v>6.7185608194290678</v>
      </c>
      <c r="U435" s="10">
        <f>VLOOKUP(C435,игроки1,23,0)</f>
        <v>0</v>
      </c>
      <c r="V435" s="62">
        <f>VLOOKUP(C435,игроки1,25,0)</f>
        <v>0</v>
      </c>
      <c r="W435" s="63">
        <f>COUNTIFS(M435:V435,"&gt;0")</f>
        <v>2</v>
      </c>
    </row>
    <row r="436" spans="1:23" s="50" customFormat="1" ht="12.75" customHeight="1" x14ac:dyDescent="0.25">
      <c r="A436" s="13">
        <v>432</v>
      </c>
      <c r="B436" s="57">
        <v>255</v>
      </c>
      <c r="C436" s="58" t="s">
        <v>473</v>
      </c>
      <c r="D436" s="58"/>
      <c r="E436" s="78">
        <f>VLOOKUP(C436,Spisok!$A$1:$AA$8695,5,0)</f>
        <v>1624.4801724599145</v>
      </c>
      <c r="F436" s="59">
        <f>VLOOKUP(C436,Spisok!$A$1:$AA$8695,2,0)</f>
        <v>0</v>
      </c>
      <c r="G436" s="59" t="str">
        <f>VLOOKUP(C436,Spisok!$A$1:$AA$8695,4,0)</f>
        <v>LAT</v>
      </c>
      <c r="H436" s="60"/>
      <c r="I436" s="60"/>
      <c r="J436" s="60"/>
      <c r="K436" s="60">
        <f>LARGE(M436:V436,1)+LARGE(M436:V436,2)+LARGE(M436:V436,3)+LARGE(M436:V436,4)+LARGE(M436:V436,5)+LARGE(M436:V436,6)</f>
        <v>14.680059684709038</v>
      </c>
      <c r="L436" s="61">
        <f>SUM(H436:K436)</f>
        <v>14.680059684709038</v>
      </c>
      <c r="M436" s="60">
        <f>VLOOKUP(C436,игроки1,7,0)</f>
        <v>0</v>
      </c>
      <c r="N436" s="60">
        <f>VLOOKUP(C436,игроки1,9,0)</f>
        <v>0</v>
      </c>
      <c r="O436" s="10">
        <f>VLOOKUP(C436,игроки1,11,0)</f>
        <v>0</v>
      </c>
      <c r="P436" s="10">
        <f>VLOOKUP(C436,Spisok!$A$1:$AL$809,13,0)</f>
        <v>0</v>
      </c>
      <c r="Q436" s="10">
        <f>VLOOKUP(C436,игроки1,15,0)</f>
        <v>0</v>
      </c>
      <c r="R436" s="10">
        <f>VLOOKUP(C436,игроки1,17,0)</f>
        <v>0</v>
      </c>
      <c r="S436" s="10">
        <f>VLOOKUP(C436,игроки1,19,0)</f>
        <v>0</v>
      </c>
      <c r="T436" s="10">
        <f>VLOOKUP(C436,игроки1,21,0)</f>
        <v>14.680059684709038</v>
      </c>
      <c r="U436" s="10">
        <f>VLOOKUP(C436,игроки1,23,0)</f>
        <v>0</v>
      </c>
      <c r="V436" s="62">
        <f>VLOOKUP(C436,игроки1,25,0)</f>
        <v>0</v>
      </c>
      <c r="W436" s="63">
        <f>COUNTIFS(M436:V436,"&gt;0")</f>
        <v>1</v>
      </c>
    </row>
    <row r="437" spans="1:23" s="50" customFormat="1" ht="12.75" customHeight="1" x14ac:dyDescent="0.25">
      <c r="A437" s="13">
        <v>433</v>
      </c>
      <c r="B437" s="57">
        <v>285</v>
      </c>
      <c r="C437" s="58" t="s">
        <v>1074</v>
      </c>
      <c r="D437" s="58"/>
      <c r="E437" s="78">
        <f>VLOOKUP(C437,Spisok!$A$1:$AA$8695,5,0)</f>
        <v>1270</v>
      </c>
      <c r="F437" s="59">
        <f>VLOOKUP(C437,Spisok!$A$1:$AA$8695,2,0)</f>
        <v>0</v>
      </c>
      <c r="G437" s="59" t="str">
        <f>VLOOKUP(C437,Spisok!$A$1:$AA$8695,4,0)</f>
        <v>LAT</v>
      </c>
      <c r="H437" s="60"/>
      <c r="I437" s="60"/>
      <c r="J437" s="60">
        <v>7.3150583757066165</v>
      </c>
      <c r="K437" s="60">
        <f>LARGE(M437:V437,1)+LARGE(M437:V437,2)+LARGE(M437:V437,3)+LARGE(M437:V437,4)+LARGE(M437:V437,5)+LARGE(M437:V437,6)</f>
        <v>7.3150583757066165</v>
      </c>
      <c r="L437" s="61">
        <f>SUM(H437:K437)</f>
        <v>14.630116751413233</v>
      </c>
      <c r="M437" s="60">
        <f>VLOOKUP(C437,игроки1,7,0)</f>
        <v>7.3150583757066165</v>
      </c>
      <c r="N437" s="60">
        <f>VLOOKUP(C437,игроки1,9,0)</f>
        <v>0</v>
      </c>
      <c r="O437" s="10">
        <f>VLOOKUP(C437,игроки1,11,0)</f>
        <v>0</v>
      </c>
      <c r="P437" s="10">
        <f>VLOOKUP(C437,Spisok!$A$1:$AL$809,13,0)</f>
        <v>0</v>
      </c>
      <c r="Q437" s="10">
        <f>VLOOKUP(C437,игроки1,15,0)</f>
        <v>0</v>
      </c>
      <c r="R437" s="10">
        <f>VLOOKUP(C437,игроки1,17,0)</f>
        <v>0</v>
      </c>
      <c r="S437" s="10">
        <f>VLOOKUP(C437,игроки1,19,0)</f>
        <v>0</v>
      </c>
      <c r="T437" s="10">
        <f>VLOOKUP(C437,игроки1,21,0)</f>
        <v>0</v>
      </c>
      <c r="U437" s="10">
        <f>VLOOKUP(C437,игроки1,23,0)</f>
        <v>0</v>
      </c>
      <c r="V437" s="62">
        <f>VLOOKUP(C437,игроки1,25,0)</f>
        <v>0</v>
      </c>
      <c r="W437" s="63">
        <f>COUNTIFS(M437:V437,"&gt;0")</f>
        <v>1</v>
      </c>
    </row>
    <row r="438" spans="1:23" s="50" customFormat="1" ht="12.75" customHeight="1" x14ac:dyDescent="0.25">
      <c r="A438" s="13">
        <v>434</v>
      </c>
      <c r="B438" s="57"/>
      <c r="C438" s="58" t="s">
        <v>493</v>
      </c>
      <c r="D438" s="58" t="s">
        <v>524</v>
      </c>
      <c r="E438" s="109">
        <f>VLOOKUP(C438,Spisok!$A$1:$AA$8695,5,0)</f>
        <v>1251.8181818181818</v>
      </c>
      <c r="F438" s="59">
        <f>VLOOKUP(C438,Spisok!$A$1:$AA$8695,2,0)</f>
        <v>0</v>
      </c>
      <c r="G438" s="59" t="str">
        <f>VLOOKUP(C438,Spisok!$A$1:$AA$8695,4,0)</f>
        <v>GER</v>
      </c>
      <c r="H438" s="60">
        <v>14.571365444100749</v>
      </c>
      <c r="I438" s="60">
        <v>0</v>
      </c>
      <c r="J438" s="60">
        <v>0</v>
      </c>
      <c r="K438" s="60">
        <f>LARGE(M438:V438,1)+LARGE(M438:V438,2)+LARGE(M438:V438,3)+LARGE(M438:V438,4)+LARGE(M438:V438,5)+LARGE(M438:V438,6)</f>
        <v>0</v>
      </c>
      <c r="L438" s="61">
        <f>SUM(H438:K438)</f>
        <v>14.571365444100749</v>
      </c>
      <c r="M438" s="60">
        <f>VLOOKUP(C438,игроки1,7,0)</f>
        <v>0</v>
      </c>
      <c r="N438" s="60">
        <f>VLOOKUP(C438,игроки1,9,0)</f>
        <v>0</v>
      </c>
      <c r="O438" s="10">
        <f>VLOOKUP(C438,игроки1,11,0)</f>
        <v>0</v>
      </c>
      <c r="P438" s="10">
        <f>VLOOKUP(C438,Spisok!$A$1:$AL$809,13,0)</f>
        <v>0</v>
      </c>
      <c r="Q438" s="10">
        <f>VLOOKUP(C438,игроки1,15,0)</f>
        <v>0</v>
      </c>
      <c r="R438" s="10">
        <f>VLOOKUP(C438,игроки1,17,0)</f>
        <v>0</v>
      </c>
      <c r="S438" s="10">
        <f>VLOOKUP(C438,игроки1,19,0)</f>
        <v>0</v>
      </c>
      <c r="T438" s="10">
        <f>VLOOKUP(C438,игроки1,21,0)</f>
        <v>0</v>
      </c>
      <c r="U438" s="10">
        <f>VLOOKUP(C438,игроки1,23,0)</f>
        <v>0</v>
      </c>
      <c r="V438" s="62">
        <f>VLOOKUP(C438,игроки1,25,0)</f>
        <v>0</v>
      </c>
      <c r="W438" s="63">
        <f>COUNTIFS(M438:V438,"&gt;0")</f>
        <v>0</v>
      </c>
    </row>
    <row r="439" spans="1:23" s="50" customFormat="1" ht="12.75" customHeight="1" x14ac:dyDescent="0.25">
      <c r="A439" s="13">
        <v>435</v>
      </c>
      <c r="B439" s="57"/>
      <c r="C439" s="58" t="s">
        <v>719</v>
      </c>
      <c r="D439" s="58" t="s">
        <v>725</v>
      </c>
      <c r="E439" s="109">
        <f>VLOOKUP(C439,Spisok!$A$1:$AA$8695,5,0)</f>
        <v>1256</v>
      </c>
      <c r="F439" s="59">
        <f>VLOOKUP(C439,Spisok!$A$1:$AA$8695,2,0)</f>
        <v>0</v>
      </c>
      <c r="G439" s="59" t="str">
        <f>VLOOKUP(C439,Spisok!$A$1:$AA$8695,4,0)</f>
        <v>RUS</v>
      </c>
      <c r="H439" s="60">
        <v>14.267756128221246</v>
      </c>
      <c r="I439" s="60">
        <v>0</v>
      </c>
      <c r="J439" s="60">
        <v>0</v>
      </c>
      <c r="K439" s="60">
        <f>LARGE(M439:V439,1)+LARGE(M439:V439,2)+LARGE(M439:V439,3)+LARGE(M439:V439,4)+LARGE(M439:V439,5)+LARGE(M439:V439,6)</f>
        <v>0</v>
      </c>
      <c r="L439" s="61">
        <f>SUM(H439:K439)</f>
        <v>14.267756128221246</v>
      </c>
      <c r="M439" s="60">
        <f>VLOOKUP(C439,игроки1,7,0)</f>
        <v>0</v>
      </c>
      <c r="N439" s="60">
        <f>VLOOKUP(C439,игроки1,9,0)</f>
        <v>0</v>
      </c>
      <c r="O439" s="10">
        <f>VLOOKUP(C439,игроки1,11,0)</f>
        <v>0</v>
      </c>
      <c r="P439" s="10">
        <f>VLOOKUP(C439,Spisok!$A$1:$AL$809,13,0)</f>
        <v>0</v>
      </c>
      <c r="Q439" s="10">
        <f>VLOOKUP(C439,игроки1,15,0)</f>
        <v>0</v>
      </c>
      <c r="R439" s="10">
        <f>VLOOKUP(C439,игроки1,17,0)</f>
        <v>0</v>
      </c>
      <c r="S439" s="10">
        <f>VLOOKUP(C439,игроки1,19,0)</f>
        <v>0</v>
      </c>
      <c r="T439" s="10">
        <f>VLOOKUP(C439,игроки1,21,0)</f>
        <v>0</v>
      </c>
      <c r="U439" s="10">
        <f>VLOOKUP(C439,игроки1,23,0)</f>
        <v>0</v>
      </c>
      <c r="V439" s="62">
        <f>VLOOKUP(C439,игроки1,25,0)</f>
        <v>0</v>
      </c>
      <c r="W439" s="63">
        <f>COUNTIFS(M439:V439,"&gt;0")</f>
        <v>0</v>
      </c>
    </row>
    <row r="440" spans="1:23" s="50" customFormat="1" ht="12.75" customHeight="1" x14ac:dyDescent="0.25">
      <c r="A440" s="13">
        <v>436</v>
      </c>
      <c r="B440" s="57">
        <v>326</v>
      </c>
      <c r="C440" s="73" t="s">
        <v>988</v>
      </c>
      <c r="D440" s="73"/>
      <c r="E440" s="121">
        <f>VLOOKUP(C440,Spisok!$A$1:$AA$8695,5,0)</f>
        <v>1265.0876110057284</v>
      </c>
      <c r="F440" s="59">
        <f>VLOOKUP(C440,Spisok!$A$1:$AA$8695,2,0)</f>
        <v>0</v>
      </c>
      <c r="G440" s="74" t="str">
        <f>VLOOKUP(C440,Spisok!$A$1:$AA$8695,4,0)</f>
        <v>LAT</v>
      </c>
      <c r="H440" s="75"/>
      <c r="I440" s="75"/>
      <c r="J440" s="75">
        <v>14.224156295057959</v>
      </c>
      <c r="K440" s="60">
        <f>LARGE(M440:V440,1)+LARGE(M440:V440,2)+LARGE(M440:V440,3)+LARGE(M440:V440,4)+LARGE(M440:V440,5)+LARGE(M440:V440,6)</f>
        <v>0</v>
      </c>
      <c r="L440" s="61">
        <f>SUM(H440:K440)</f>
        <v>14.224156295057959</v>
      </c>
      <c r="M440" s="60">
        <f>VLOOKUP(C440,игроки1,7,0)</f>
        <v>0</v>
      </c>
      <c r="N440" s="60">
        <f>VLOOKUP(C440,игроки1,9,0)</f>
        <v>0</v>
      </c>
      <c r="O440" s="10">
        <f>VLOOKUP(C440,игроки1,11,0)</f>
        <v>0</v>
      </c>
      <c r="P440" s="10">
        <f>VLOOKUP(C440,Spisok!$A$1:$AL$809,13,0)</f>
        <v>0</v>
      </c>
      <c r="Q440" s="10">
        <f>VLOOKUP(C440,игроки1,15,0)</f>
        <v>0</v>
      </c>
      <c r="R440" s="10">
        <f>VLOOKUP(C440,игроки1,17,0)</f>
        <v>0</v>
      </c>
      <c r="S440" s="10">
        <f>VLOOKUP(C440,игроки1,19,0)</f>
        <v>0</v>
      </c>
      <c r="T440" s="10">
        <f>VLOOKUP(C440,игроки1,21,0)</f>
        <v>0</v>
      </c>
      <c r="U440" s="10">
        <f>VLOOKUP(C440,игроки1,23,0)</f>
        <v>0</v>
      </c>
      <c r="V440" s="62">
        <f>VLOOKUP(C440,игроки1,25,0)</f>
        <v>0</v>
      </c>
      <c r="W440" s="63">
        <f>COUNTIFS(M440:V440,"&gt;0")</f>
        <v>0</v>
      </c>
    </row>
    <row r="441" spans="1:23" s="50" customFormat="1" ht="12.75" customHeight="1" x14ac:dyDescent="0.25">
      <c r="A441" s="13">
        <v>437</v>
      </c>
      <c r="B441" s="57">
        <v>319</v>
      </c>
      <c r="C441" s="58" t="s">
        <v>766</v>
      </c>
      <c r="D441" s="58" t="s">
        <v>767</v>
      </c>
      <c r="E441" s="78">
        <f>VLOOKUP(C441,Spisok!$A$1:$AA$8695,5,0)</f>
        <v>1215.0309619089649</v>
      </c>
      <c r="F441" s="59">
        <f>VLOOKUP(C441,Spisok!$A$1:$AA$8695,2,0)</f>
        <v>0</v>
      </c>
      <c r="G441" s="59" t="str">
        <f>VLOOKUP(C441,Spisok!$A$1:$AA$8695,4,0)</f>
        <v>LAT</v>
      </c>
      <c r="H441" s="60"/>
      <c r="I441" s="60">
        <v>10.007483913181815</v>
      </c>
      <c r="J441" s="60">
        <v>3.629159106428641</v>
      </c>
      <c r="K441" s="60">
        <f>LARGE(M441:V441,1)+LARGE(M441:V441,2)+LARGE(M441:V441,3)+LARGE(M441:V441,4)+LARGE(M441:V441,5)+LARGE(M441:V441,6)</f>
        <v>0.03</v>
      </c>
      <c r="L441" s="61">
        <f>SUM(H441:K441)</f>
        <v>13.666643019610456</v>
      </c>
      <c r="M441" s="60">
        <f>VLOOKUP(C441,игроки1,7,0)</f>
        <v>0.01</v>
      </c>
      <c r="N441" s="60">
        <f>VLOOKUP(C441,игроки1,9,0)</f>
        <v>0.01</v>
      </c>
      <c r="O441" s="10">
        <f>VLOOKUP(C441,игроки1,11,0)</f>
        <v>0</v>
      </c>
      <c r="P441" s="10">
        <f>VLOOKUP(C441,Spisok!$A$1:$AL$809,13,0)</f>
        <v>0</v>
      </c>
      <c r="Q441" s="10">
        <f>VLOOKUP(C441,игроки1,15,0)</f>
        <v>0</v>
      </c>
      <c r="R441" s="10">
        <f>VLOOKUP(C441,игроки1,17,0)</f>
        <v>0</v>
      </c>
      <c r="S441" s="10">
        <f>VLOOKUP(C441,игроки1,19,0)</f>
        <v>0</v>
      </c>
      <c r="T441" s="10">
        <f>VLOOKUP(C441,игроки1,21,0)</f>
        <v>0.01</v>
      </c>
      <c r="U441" s="10">
        <f>VLOOKUP(C441,игроки1,23,0)</f>
        <v>0</v>
      </c>
      <c r="V441" s="62">
        <f>VLOOKUP(C441,игроки1,25,0)</f>
        <v>0</v>
      </c>
      <c r="W441" s="63">
        <f>COUNTIFS(M441:V441,"&gt;0")</f>
        <v>3</v>
      </c>
    </row>
    <row r="442" spans="1:23" s="50" customFormat="1" ht="12.75" customHeight="1" x14ac:dyDescent="0.25">
      <c r="A442" s="13">
        <v>438</v>
      </c>
      <c r="B442" s="57"/>
      <c r="C442" s="58" t="s">
        <v>762</v>
      </c>
      <c r="D442" s="58"/>
      <c r="E442" s="109">
        <f>VLOOKUP(C442,Spisok!$A$1:$AA$8695,5,0)</f>
        <v>1428</v>
      </c>
      <c r="F442" s="59">
        <f>VLOOKUP(C442,Spisok!$A$1:$AA$8695,2,0)</f>
        <v>0</v>
      </c>
      <c r="G442" s="59" t="str">
        <f>VLOOKUP(C442,Spisok!$A$1:$AA$8695,4,0)</f>
        <v>EST</v>
      </c>
      <c r="H442" s="60"/>
      <c r="I442" s="60">
        <v>13.39297176962264</v>
      </c>
      <c r="J442" s="60">
        <v>0</v>
      </c>
      <c r="K442" s="60">
        <f>LARGE(M442:V442,1)+LARGE(M442:V442,2)+LARGE(M442:V442,3)+LARGE(M442:V442,4)+LARGE(M442:V442,5)+LARGE(M442:V442,6)</f>
        <v>0</v>
      </c>
      <c r="L442" s="61">
        <f>SUM(H442:K442)</f>
        <v>13.39297176962264</v>
      </c>
      <c r="M442" s="60">
        <f>VLOOKUP(C442,игроки1,7,0)</f>
        <v>0</v>
      </c>
      <c r="N442" s="60">
        <f>VLOOKUP(C442,игроки1,9,0)</f>
        <v>0</v>
      </c>
      <c r="O442" s="10">
        <f>VLOOKUP(C442,игроки1,11,0)</f>
        <v>0</v>
      </c>
      <c r="P442" s="10">
        <f>VLOOKUP(C442,Spisok!$A$1:$AL$809,13,0)</f>
        <v>0</v>
      </c>
      <c r="Q442" s="10">
        <f>VLOOKUP(C442,игроки1,15,0)</f>
        <v>0</v>
      </c>
      <c r="R442" s="10">
        <f>VLOOKUP(C442,игроки1,17,0)</f>
        <v>0</v>
      </c>
      <c r="S442" s="10">
        <f>VLOOKUP(C442,игроки1,19,0)</f>
        <v>0</v>
      </c>
      <c r="T442" s="10">
        <f>VLOOKUP(C442,игроки1,21,0)</f>
        <v>0</v>
      </c>
      <c r="U442" s="10">
        <f>VLOOKUP(C442,игроки1,23,0)</f>
        <v>0</v>
      </c>
      <c r="V442" s="62">
        <f>VLOOKUP(C442,игроки1,25,0)</f>
        <v>0</v>
      </c>
      <c r="W442" s="63">
        <f>COUNTIFS(M442:V442,"&gt;0")</f>
        <v>0</v>
      </c>
    </row>
    <row r="443" spans="1:23" s="50" customFormat="1" ht="12.75" customHeight="1" x14ac:dyDescent="0.25">
      <c r="A443" s="13">
        <v>439</v>
      </c>
      <c r="B443" s="57"/>
      <c r="C443" s="58" t="s">
        <v>970</v>
      </c>
      <c r="D443" s="58" t="s">
        <v>929</v>
      </c>
      <c r="E443" s="109">
        <f>VLOOKUP(C443,Spisok!$A$1:$AA$8695,5,0)</f>
        <v>1664</v>
      </c>
      <c r="F443" s="59">
        <f>VLOOKUP(C443,Spisok!$A$1:$AA$8695,2,0)</f>
        <v>0</v>
      </c>
      <c r="G443" s="59" t="str">
        <f>VLOOKUP(C443,Spisok!$A$1:$AA$8695,4,0)</f>
        <v>LAT</v>
      </c>
      <c r="H443" s="60">
        <v>13.222229080531745</v>
      </c>
      <c r="I443" s="60">
        <v>0</v>
      </c>
      <c r="J443" s="60">
        <v>0</v>
      </c>
      <c r="K443" s="60">
        <f>LARGE(M443:V443,1)+LARGE(M443:V443,2)+LARGE(M443:V443,3)+LARGE(M443:V443,4)+LARGE(M443:V443,5)+LARGE(M443:V443,6)</f>
        <v>0</v>
      </c>
      <c r="L443" s="61">
        <f>SUM(H443:K443)</f>
        <v>13.222229080531745</v>
      </c>
      <c r="M443" s="60">
        <f>VLOOKUP(C443,игроки1,7,0)</f>
        <v>0</v>
      </c>
      <c r="N443" s="60">
        <f>VLOOKUP(C443,игроки1,9,0)</f>
        <v>0</v>
      </c>
      <c r="O443" s="10">
        <f>VLOOKUP(C443,игроки1,11,0)</f>
        <v>0</v>
      </c>
      <c r="P443" s="10">
        <f>VLOOKUP(C443,Spisok!$A$1:$AL$809,13,0)</f>
        <v>0</v>
      </c>
      <c r="Q443" s="10">
        <f>VLOOKUP(C443,игроки1,15,0)</f>
        <v>0</v>
      </c>
      <c r="R443" s="10">
        <f>VLOOKUP(C443,игроки1,17,0)</f>
        <v>0</v>
      </c>
      <c r="S443" s="10">
        <f>VLOOKUP(C443,игроки1,19,0)</f>
        <v>0</v>
      </c>
      <c r="T443" s="10">
        <f>VLOOKUP(C443,игроки1,21,0)</f>
        <v>0</v>
      </c>
      <c r="U443" s="10">
        <f>VLOOKUP(C443,игроки1,23,0)</f>
        <v>0</v>
      </c>
      <c r="V443" s="62">
        <f>VLOOKUP(C443,игроки1,25,0)</f>
        <v>0</v>
      </c>
      <c r="W443" s="63">
        <f>COUNTIFS(M443:V443,"&gt;0")</f>
        <v>0</v>
      </c>
    </row>
    <row r="444" spans="1:23" s="50" customFormat="1" ht="12.75" customHeight="1" x14ac:dyDescent="0.25">
      <c r="A444" s="13">
        <v>440</v>
      </c>
      <c r="B444" s="57">
        <v>257</v>
      </c>
      <c r="C444" s="58" t="s">
        <v>1141</v>
      </c>
      <c r="D444" s="58"/>
      <c r="E444" s="78">
        <f>VLOOKUP(C444,Spisok!$A$1:$AA$8695,5,0)</f>
        <v>1279.8603870232353</v>
      </c>
      <c r="F444" s="59">
        <f>VLOOKUP(C444,Spisok!$A$1:$AA$8695,2,0)</f>
        <v>0</v>
      </c>
      <c r="G444" s="59" t="str">
        <f>VLOOKUP(C444,Spisok!$A$1:$AA$8695,4,0)</f>
        <v>LAT</v>
      </c>
      <c r="H444" s="60"/>
      <c r="I444" s="60"/>
      <c r="J444" s="60"/>
      <c r="K444" s="60">
        <f>LARGE(M444:V444,1)+LARGE(M444:V444,2)+LARGE(M444:V444,3)+LARGE(M444:V444,4)+LARGE(M444:V444,5)+LARGE(M444:V444,6)</f>
        <v>13.074105009409827</v>
      </c>
      <c r="L444" s="61">
        <f>SUM(H444:K444)</f>
        <v>13.074105009409827</v>
      </c>
      <c r="M444" s="60">
        <f>VLOOKUP(C444,игроки1,7,0)</f>
        <v>0</v>
      </c>
      <c r="N444" s="60">
        <f>VLOOKUP(C444,игроки1,9,0)</f>
        <v>0</v>
      </c>
      <c r="O444" s="10">
        <f>VLOOKUP(C444,игроки1,11,0)</f>
        <v>0</v>
      </c>
      <c r="P444" s="10">
        <f>VLOOKUP(C444,Spisok!$A$1:$AL$809,13,0)</f>
        <v>0</v>
      </c>
      <c r="Q444" s="10">
        <f>VLOOKUP(C444,игроки1,15,0)</f>
        <v>0</v>
      </c>
      <c r="R444" s="10">
        <f>VLOOKUP(C444,игроки1,17,0)</f>
        <v>0</v>
      </c>
      <c r="S444" s="10">
        <f>VLOOKUP(C444,игроки1,19,0)</f>
        <v>0</v>
      </c>
      <c r="T444" s="10">
        <f>VLOOKUP(C444,игроки1,21,0)</f>
        <v>13.074105009409827</v>
      </c>
      <c r="U444" s="10">
        <f>VLOOKUP(C444,игроки1,23,0)</f>
        <v>0</v>
      </c>
      <c r="V444" s="62">
        <f>VLOOKUP(C444,игроки1,25,0)</f>
        <v>0</v>
      </c>
      <c r="W444" s="63">
        <f>COUNTIFS(M444:V444,"&gt;0")</f>
        <v>1</v>
      </c>
    </row>
    <row r="445" spans="1:23" s="50" customFormat="1" ht="12.75" customHeight="1" x14ac:dyDescent="0.25">
      <c r="A445" s="13">
        <v>441</v>
      </c>
      <c r="B445" s="57">
        <v>284</v>
      </c>
      <c r="C445" s="58" t="s">
        <v>1035</v>
      </c>
      <c r="D445" s="58"/>
      <c r="E445" s="78">
        <f>VLOOKUP(C445,Spisok!$A$1:$AA$8695,5,0)</f>
        <v>1302.5830971025689</v>
      </c>
      <c r="F445" s="59">
        <f>VLOOKUP(C445,Spisok!$A$1:$AA$8695,2,0)</f>
        <v>0</v>
      </c>
      <c r="G445" s="59" t="str">
        <f>VLOOKUP(C445,Spisok!$A$1:$AA$8695,4,0)</f>
        <v>LAT</v>
      </c>
      <c r="H445" s="60"/>
      <c r="I445" s="60"/>
      <c r="J445" s="60">
        <v>5.4764986885006559</v>
      </c>
      <c r="K445" s="60">
        <f>LARGE(M445:V445,1)+LARGE(M445:V445,2)+LARGE(M445:V445,3)+LARGE(M445:V445,4)+LARGE(M445:V445,5)+LARGE(M445:V445,6)</f>
        <v>7.5078234751582302</v>
      </c>
      <c r="L445" s="61">
        <f>SUM(H445:K445)</f>
        <v>12.984322163658886</v>
      </c>
      <c r="M445" s="60">
        <f>VLOOKUP(C445,игроки1,7,0)</f>
        <v>0</v>
      </c>
      <c r="N445" s="60">
        <f>VLOOKUP(C445,игроки1,9,0)</f>
        <v>0</v>
      </c>
      <c r="O445" s="10">
        <f>VLOOKUP(C445,игроки1,11,0)</f>
        <v>0</v>
      </c>
      <c r="P445" s="10">
        <f>VLOOKUP(C445,Spisok!$A$1:$AL$809,13,0)</f>
        <v>0</v>
      </c>
      <c r="Q445" s="10">
        <f>VLOOKUP(C445,игроки1,15,0)</f>
        <v>0</v>
      </c>
      <c r="R445" s="10">
        <f>VLOOKUP(C445,игроки1,17,0)</f>
        <v>0</v>
      </c>
      <c r="S445" s="10">
        <f>VLOOKUP(C445,игроки1,19,0)</f>
        <v>0</v>
      </c>
      <c r="T445" s="10">
        <f>VLOOKUP(C445,игроки1,21,0)</f>
        <v>7.5078234751582302</v>
      </c>
      <c r="U445" s="10">
        <f>VLOOKUP(C445,игроки1,23,0)</f>
        <v>0</v>
      </c>
      <c r="V445" s="62">
        <f>VLOOKUP(C445,игроки1,25,0)</f>
        <v>0</v>
      </c>
      <c r="W445" s="63">
        <f>COUNTIFS(M445:V445,"&gt;0")</f>
        <v>1</v>
      </c>
    </row>
    <row r="446" spans="1:23" ht="12.75" customHeight="1" x14ac:dyDescent="0.25">
      <c r="A446" s="13">
        <v>442</v>
      </c>
      <c r="B446" s="13"/>
      <c r="C446" s="94" t="s">
        <v>748</v>
      </c>
      <c r="D446" s="94"/>
      <c r="E446" s="77">
        <f>VLOOKUP(C446,Spisok!$A$1:$AA$8695,5,0)</f>
        <v>1357.1358726129276</v>
      </c>
      <c r="F446" s="59">
        <f>VLOOKUP(C446,Spisok!$A$1:$AA$8695,2,0)</f>
        <v>0</v>
      </c>
      <c r="G446" s="8" t="str">
        <f>VLOOKUP(C446,Spisok!$A$1:$AA$8695,4,0)</f>
        <v>USA</v>
      </c>
      <c r="H446" s="10"/>
      <c r="I446" s="10">
        <v>12.894736842105264</v>
      </c>
      <c r="J446" s="10">
        <v>0</v>
      </c>
      <c r="K446" s="10">
        <f>LARGE(M446:V446,1)+LARGE(M446:V446,2)+LARGE(M446:V446,3)+LARGE(M446:V446,4)+LARGE(M446:V446,5)+LARGE(M446:V446,6)</f>
        <v>0</v>
      </c>
      <c r="L446" s="5">
        <f>SUM(H446:K446)</f>
        <v>12.894736842105264</v>
      </c>
      <c r="M446" s="10">
        <f>VLOOKUP(C446,игроки1,7,0)</f>
        <v>0</v>
      </c>
      <c r="N446" s="10">
        <f>VLOOKUP(C446,игроки1,9,0)</f>
        <v>0</v>
      </c>
      <c r="O446" s="10">
        <f>VLOOKUP(C446,игроки1,11,0)</f>
        <v>0</v>
      </c>
      <c r="P446" s="10">
        <f>VLOOKUP(C446,Spisok!$A$1:$AL$809,13,0)</f>
        <v>0</v>
      </c>
      <c r="Q446" s="10">
        <f>VLOOKUP(C446,игроки1,15,0)</f>
        <v>0</v>
      </c>
      <c r="R446" s="10">
        <f>VLOOKUP(C446,игроки1,17,0)</f>
        <v>0</v>
      </c>
      <c r="S446" s="10">
        <f>VLOOKUP(C446,игроки1,19,0)</f>
        <v>0</v>
      </c>
      <c r="T446" s="10">
        <f>VLOOKUP(C446,игроки1,21,0)</f>
        <v>0</v>
      </c>
      <c r="U446" s="10">
        <f>VLOOKUP(C446,игроки1,23,0)</f>
        <v>0</v>
      </c>
      <c r="V446" s="21">
        <f>VLOOKUP(C446,игроки1,25,0)</f>
        <v>0</v>
      </c>
      <c r="W446" s="16">
        <f>COUNTIFS(M446:V446,"&gt;0")</f>
        <v>0</v>
      </c>
    </row>
    <row r="447" spans="1:23" ht="12.75" customHeight="1" x14ac:dyDescent="0.25">
      <c r="A447" s="13">
        <v>443</v>
      </c>
      <c r="B447" s="57">
        <v>258</v>
      </c>
      <c r="C447" s="58" t="s">
        <v>1119</v>
      </c>
      <c r="D447" s="58"/>
      <c r="E447" s="78">
        <f>VLOOKUP(C447,Spisok!$A$1:$AA$8695,5,0)</f>
        <v>1262.3050948941025</v>
      </c>
      <c r="F447" s="59">
        <f>VLOOKUP(C447,Spisok!$A$1:$AA$8695,2,0)</f>
        <v>0</v>
      </c>
      <c r="G447" s="59" t="str">
        <f>VLOOKUP(C447,Spisok!$A$1:$AA$8695,4,0)</f>
        <v>GBR</v>
      </c>
      <c r="H447" s="60"/>
      <c r="I447" s="60"/>
      <c r="J447" s="60"/>
      <c r="K447" s="10">
        <f>LARGE(M447:V447,1)+LARGE(M447:V447,2)+LARGE(M447:V447,3)+LARGE(M447:V447,4)+LARGE(M447:V447,5)+LARGE(M447:V447,6)</f>
        <v>12.511738138890133</v>
      </c>
      <c r="L447" s="5">
        <f>SUM(H447:K447)</f>
        <v>12.511738138890133</v>
      </c>
      <c r="M447" s="10">
        <f>VLOOKUP(C447,игроки1,7,0)</f>
        <v>0</v>
      </c>
      <c r="N447" s="10">
        <f>VLOOKUP(C447,игроки1,9,0)</f>
        <v>0</v>
      </c>
      <c r="O447" s="10">
        <f>VLOOKUP(C447,игроки1,11,0)</f>
        <v>0</v>
      </c>
      <c r="P447" s="10">
        <f>VLOOKUP(C447,Spisok!$A$1:$AL$809,13,0)</f>
        <v>0</v>
      </c>
      <c r="Q447" s="10">
        <f>VLOOKUP(C447,игроки1,15,0)</f>
        <v>0</v>
      </c>
      <c r="R447" s="10">
        <f>VLOOKUP(C447,игроки1,17,0)</f>
        <v>12.511738138890133</v>
      </c>
      <c r="S447" s="10">
        <f>VLOOKUP(C447,игроки1,19,0)</f>
        <v>0</v>
      </c>
      <c r="T447" s="10">
        <f>VLOOKUP(C447,игроки1,21,0)</f>
        <v>0</v>
      </c>
      <c r="U447" s="10">
        <f>VLOOKUP(C447,игроки1,23,0)</f>
        <v>0</v>
      </c>
      <c r="V447" s="21">
        <f>VLOOKUP(C447,игроки1,25,0)</f>
        <v>0</v>
      </c>
      <c r="W447" s="16">
        <f>COUNTIFS(M447:V447,"&gt;0")</f>
        <v>1</v>
      </c>
    </row>
    <row r="448" spans="1:23" ht="12.75" customHeight="1" x14ac:dyDescent="0.25">
      <c r="A448" s="13">
        <v>444</v>
      </c>
      <c r="B448" s="57"/>
      <c r="C448" s="58" t="s">
        <v>550</v>
      </c>
      <c r="D448" s="58" t="s">
        <v>568</v>
      </c>
      <c r="E448" s="109">
        <f>VLOOKUP(C448,Spisok!$A$1:$AA$8695,5,0)</f>
        <v>1268.3940172050591</v>
      </c>
      <c r="F448" s="59">
        <f>VLOOKUP(C448,Spisok!$A$1:$AA$8695,2,0)</f>
        <v>0</v>
      </c>
      <c r="G448" s="59" t="str">
        <f>VLOOKUP(C448,Spisok!$A$1:$AA$8695,4,0)</f>
        <v>EST</v>
      </c>
      <c r="H448" s="60">
        <v>12.225886550203434</v>
      </c>
      <c r="I448" s="60">
        <v>0</v>
      </c>
      <c r="J448" s="60">
        <v>0</v>
      </c>
      <c r="K448" s="10">
        <f>LARGE(M448:V448,1)+LARGE(M448:V448,2)+LARGE(M448:V448,3)+LARGE(M448:V448,4)+LARGE(M448:V448,5)+LARGE(M448:V448,6)</f>
        <v>0</v>
      </c>
      <c r="L448" s="5">
        <f>SUM(H448:K448)</f>
        <v>12.225886550203434</v>
      </c>
      <c r="M448" s="10">
        <f>VLOOKUP(C448,игроки1,7,0)</f>
        <v>0</v>
      </c>
      <c r="N448" s="10">
        <f>VLOOKUP(C448,игроки1,9,0)</f>
        <v>0</v>
      </c>
      <c r="O448" s="10">
        <f>VLOOKUP(C448,игроки1,11,0)</f>
        <v>0</v>
      </c>
      <c r="P448" s="10">
        <f>VLOOKUP(C448,Spisok!$A$1:$AL$809,13,0)</f>
        <v>0</v>
      </c>
      <c r="Q448" s="10">
        <f>VLOOKUP(C448,игроки1,15,0)</f>
        <v>0</v>
      </c>
      <c r="R448" s="10">
        <f>VLOOKUP(C448,игроки1,17,0)</f>
        <v>0</v>
      </c>
      <c r="S448" s="10">
        <f>VLOOKUP(C448,игроки1,19,0)</f>
        <v>0</v>
      </c>
      <c r="T448" s="10">
        <f>VLOOKUP(C448,игроки1,21,0)</f>
        <v>0</v>
      </c>
      <c r="U448" s="10">
        <f>VLOOKUP(C448,игроки1,23,0)</f>
        <v>0</v>
      </c>
      <c r="V448" s="21">
        <f>VLOOKUP(C448,игроки1,25,0)</f>
        <v>0</v>
      </c>
      <c r="W448" s="16">
        <f>COUNTIFS(M448:V448,"&gt;0")</f>
        <v>0</v>
      </c>
    </row>
    <row r="449" spans="1:23" s="50" customFormat="1" ht="12.75" customHeight="1" x14ac:dyDescent="0.25">
      <c r="A449" s="13">
        <v>445</v>
      </c>
      <c r="B449" s="57"/>
      <c r="C449" s="58" t="s">
        <v>618</v>
      </c>
      <c r="D449" s="58" t="s">
        <v>636</v>
      </c>
      <c r="E449" s="109">
        <f>VLOOKUP(C449,Spisok!$A$1:$AA$8695,5,0)</f>
        <v>1231.2323986738559</v>
      </c>
      <c r="F449" s="59">
        <f>VLOOKUP(C449,Spisok!$A$1:$AA$8695,2,0)</f>
        <v>0</v>
      </c>
      <c r="G449" s="59" t="str">
        <f>VLOOKUP(C449,Spisok!$A$1:$AA$8695,4,0)</f>
        <v>USA</v>
      </c>
      <c r="H449" s="60">
        <v>12.210997355752934</v>
      </c>
      <c r="I449" s="60">
        <v>0</v>
      </c>
      <c r="J449" s="10">
        <v>0</v>
      </c>
      <c r="K449" s="10">
        <f>LARGE(M449:V449,1)+LARGE(M449:V449,2)+LARGE(M449:V449,3)+LARGE(M449:V449,4)+LARGE(M449:V449,5)+LARGE(M449:V449,6)</f>
        <v>0</v>
      </c>
      <c r="L449" s="5">
        <f>SUM(H449:K449)</f>
        <v>12.210997355752934</v>
      </c>
      <c r="M449" s="10">
        <f>VLOOKUP(C449,игроки1,7,0)</f>
        <v>0</v>
      </c>
      <c r="N449" s="10">
        <f>VLOOKUP(C449,игроки1,9,0)</f>
        <v>0</v>
      </c>
      <c r="O449" s="10">
        <f>VLOOKUP(C449,игроки1,11,0)</f>
        <v>0</v>
      </c>
      <c r="P449" s="10">
        <f>VLOOKUP(C449,Spisok!$A$1:$AL$809,13,0)</f>
        <v>0</v>
      </c>
      <c r="Q449" s="10">
        <f>VLOOKUP(C449,игроки1,15,0)</f>
        <v>0</v>
      </c>
      <c r="R449" s="10">
        <f>VLOOKUP(C449,игроки1,17,0)</f>
        <v>0</v>
      </c>
      <c r="S449" s="10">
        <f>VLOOKUP(C449,игроки1,19,0)</f>
        <v>0</v>
      </c>
      <c r="T449" s="10">
        <f>VLOOKUP(C449,игроки1,21,0)</f>
        <v>0</v>
      </c>
      <c r="U449" s="10">
        <f>VLOOKUP(C449,игроки1,23,0)</f>
        <v>0</v>
      </c>
      <c r="V449" s="21">
        <f>VLOOKUP(C449,игроки1,25,0)</f>
        <v>0</v>
      </c>
      <c r="W449" s="16">
        <f>COUNTIFS(M449:V449,"&gt;0")</f>
        <v>0</v>
      </c>
    </row>
    <row r="450" spans="1:23" s="50" customFormat="1" ht="12.75" customHeight="1" x14ac:dyDescent="0.25">
      <c r="A450" s="13">
        <v>446</v>
      </c>
      <c r="B450" s="57"/>
      <c r="C450" s="58" t="s">
        <v>825</v>
      </c>
      <c r="D450" s="58"/>
      <c r="E450" s="109">
        <f>VLOOKUP(C450,Spisok!$A$1:$AA$8695,5,0)</f>
        <v>1410.8142999566346</v>
      </c>
      <c r="F450" s="59">
        <f>VLOOKUP(C450,Spisok!$A$1:$AA$8695,2,0)</f>
        <v>0</v>
      </c>
      <c r="G450" s="59" t="str">
        <f>VLOOKUP(C450,Spisok!$A$1:$AA$8695,4,0)</f>
        <v>PAK</v>
      </c>
      <c r="H450" s="60"/>
      <c r="I450" s="10">
        <v>11.988811188811187</v>
      </c>
      <c r="J450" s="10">
        <v>0</v>
      </c>
      <c r="K450" s="10">
        <f>LARGE(M450:V450,1)+LARGE(M450:V450,2)+LARGE(M450:V450,3)+LARGE(M450:V450,4)+LARGE(M450:V450,5)+LARGE(M450:V450,6)</f>
        <v>0</v>
      </c>
      <c r="L450" s="5">
        <f>SUM(H450:K450)</f>
        <v>11.988811188811187</v>
      </c>
      <c r="M450" s="10">
        <f>VLOOKUP(C450,игроки1,7,0)</f>
        <v>0</v>
      </c>
      <c r="N450" s="10">
        <f>VLOOKUP(C450,игроки1,9,0)</f>
        <v>0</v>
      </c>
      <c r="O450" s="10">
        <f>VLOOKUP(C450,игроки1,11,0)</f>
        <v>0</v>
      </c>
      <c r="P450" s="10">
        <f>VLOOKUP(C450,Spisok!$A$1:$AL$809,13,0)</f>
        <v>0</v>
      </c>
      <c r="Q450" s="10">
        <f>VLOOKUP(C450,игроки1,15,0)</f>
        <v>0</v>
      </c>
      <c r="R450" s="10">
        <f>VLOOKUP(C450,игроки1,17,0)</f>
        <v>0</v>
      </c>
      <c r="S450" s="10">
        <f>VLOOKUP(C450,игроки1,19,0)</f>
        <v>0</v>
      </c>
      <c r="T450" s="10">
        <f>VLOOKUP(C450,игроки1,21,0)</f>
        <v>0</v>
      </c>
      <c r="U450" s="10">
        <f>VLOOKUP(C450,игроки1,23,0)</f>
        <v>0</v>
      </c>
      <c r="V450" s="21">
        <f>VLOOKUP(C450,игроки1,25,0)</f>
        <v>0</v>
      </c>
      <c r="W450" s="16">
        <f>COUNTIFS(M450:V450,"&gt;0")</f>
        <v>0</v>
      </c>
    </row>
    <row r="451" spans="1:23" s="50" customFormat="1" ht="12.75" customHeight="1" x14ac:dyDescent="0.25">
      <c r="A451" s="13">
        <v>447</v>
      </c>
      <c r="B451" s="57"/>
      <c r="C451" s="73" t="s">
        <v>713</v>
      </c>
      <c r="D451" s="58" t="s">
        <v>727</v>
      </c>
      <c r="E451" s="121">
        <f>VLOOKUP(C451,Spisok!$A$1:$AA$8695,5,0)</f>
        <v>1222.2774127850389</v>
      </c>
      <c r="F451" s="59">
        <f>VLOOKUP(C451,Spisok!$A$1:$AA$8695,2,0)</f>
        <v>0</v>
      </c>
      <c r="G451" s="74" t="str">
        <f>VLOOKUP(C451,Spisok!$A$1:$AA$8695,4,0)</f>
        <v>RUS</v>
      </c>
      <c r="H451" s="75">
        <v>1.5271224092106179</v>
      </c>
      <c r="I451" s="75">
        <v>0</v>
      </c>
      <c r="J451" s="70">
        <v>10.411950575363139</v>
      </c>
      <c r="K451" s="10">
        <f>LARGE(M451:V451,1)+LARGE(M451:V451,2)+LARGE(M451:V451,3)+LARGE(M451:V451,4)+LARGE(M451:V451,5)+LARGE(M451:V451,6)</f>
        <v>0</v>
      </c>
      <c r="L451" s="5">
        <f>SUM(H451:K451)</f>
        <v>11.939072984573757</v>
      </c>
      <c r="M451" s="10">
        <f>VLOOKUP(C451,игроки1,7,0)</f>
        <v>0</v>
      </c>
      <c r="N451" s="10">
        <f>VLOOKUP(C451,игроки1,9,0)</f>
        <v>0</v>
      </c>
      <c r="O451" s="10">
        <f>VLOOKUP(C451,игроки1,11,0)</f>
        <v>0</v>
      </c>
      <c r="P451" s="10">
        <f>VLOOKUP(C451,Spisok!$A$1:$AL$809,13,0)</f>
        <v>0</v>
      </c>
      <c r="Q451" s="10">
        <f>VLOOKUP(C451,игроки1,15,0)</f>
        <v>0</v>
      </c>
      <c r="R451" s="10">
        <f>VLOOKUP(C451,игроки1,17,0)</f>
        <v>0</v>
      </c>
      <c r="S451" s="10">
        <f>VLOOKUP(C451,игроки1,19,0)</f>
        <v>0</v>
      </c>
      <c r="T451" s="10">
        <f>VLOOKUP(C451,игроки1,21,0)</f>
        <v>0</v>
      </c>
      <c r="U451" s="10">
        <f>VLOOKUP(C451,игроки1,23,0)</f>
        <v>0</v>
      </c>
      <c r="V451" s="21">
        <f>VLOOKUP(C451,игроки1,25,0)</f>
        <v>0</v>
      </c>
      <c r="W451" s="16">
        <f>COUNTIFS(M451:V451,"&gt;0")</f>
        <v>0</v>
      </c>
    </row>
    <row r="452" spans="1:23" ht="12.75" customHeight="1" x14ac:dyDescent="0.25">
      <c r="A452" s="13">
        <v>448</v>
      </c>
      <c r="B452" s="13">
        <v>261</v>
      </c>
      <c r="C452" s="94" t="s">
        <v>1115</v>
      </c>
      <c r="D452" s="94"/>
      <c r="E452" s="92">
        <f>VLOOKUP(C452,Spisok!$A$1:$AA$8695,5,0)</f>
        <v>1200</v>
      </c>
      <c r="F452" s="59">
        <f>VLOOKUP(C452,Spisok!$A$1:$AA$8695,2,0)</f>
        <v>0</v>
      </c>
      <c r="G452" s="8" t="str">
        <f>VLOOKUP(C452,Spisok!$A$1:$AA$8695,4,0)</f>
        <v>USA</v>
      </c>
      <c r="H452" s="10"/>
      <c r="I452" s="10"/>
      <c r="J452" s="10"/>
      <c r="K452" s="10">
        <f>LARGE(M452:V452,1)+LARGE(M452:V452,2)+LARGE(M452:V452,3)+LARGE(M452:V452,4)+LARGE(M452:V452,5)+LARGE(M452:V452,6)</f>
        <v>11.886855111250023</v>
      </c>
      <c r="L452" s="5">
        <f>SUM(H452:K452)</f>
        <v>11.886855111250023</v>
      </c>
      <c r="M452" s="10">
        <f>VLOOKUP(C452,игроки1,7,0)</f>
        <v>0</v>
      </c>
      <c r="N452" s="10">
        <f>VLOOKUP(C452,игроки1,9,0)</f>
        <v>0</v>
      </c>
      <c r="O452" s="10">
        <f>VLOOKUP(C452,игроки1,11,0)</f>
        <v>0</v>
      </c>
      <c r="P452" s="10">
        <f>VLOOKUP(C452,Spisok!$A$1:$AL$809,13,0)</f>
        <v>0</v>
      </c>
      <c r="Q452" s="10">
        <f>VLOOKUP(C452,игроки1,15,0)</f>
        <v>11.886855111250023</v>
      </c>
      <c r="R452" s="10">
        <f>VLOOKUP(C452,игроки1,17,0)</f>
        <v>0</v>
      </c>
      <c r="S452" s="10">
        <f>VLOOKUP(C452,игроки1,19,0)</f>
        <v>0</v>
      </c>
      <c r="T452" s="10">
        <f>VLOOKUP(C452,игроки1,21,0)</f>
        <v>0</v>
      </c>
      <c r="U452" s="10">
        <f>VLOOKUP(C452,игроки1,23,0)</f>
        <v>0</v>
      </c>
      <c r="V452" s="21">
        <f>VLOOKUP(C452,игроки1,25,0)</f>
        <v>0</v>
      </c>
      <c r="W452" s="16">
        <f>COUNTIFS(M452:V452,"&gt;0")</f>
        <v>1</v>
      </c>
    </row>
    <row r="453" spans="1:23" s="81" customFormat="1" ht="12.75" customHeight="1" x14ac:dyDescent="0.25">
      <c r="A453" s="13">
        <v>449</v>
      </c>
      <c r="B453" s="13"/>
      <c r="C453" s="68" t="s">
        <v>819</v>
      </c>
      <c r="D453" s="68"/>
      <c r="E453" s="77">
        <f>VLOOKUP(C453,Spisok!$A$1:$AA$8695,5,0)</f>
        <v>1201.7389240293712</v>
      </c>
      <c r="F453" s="59">
        <f>VLOOKUP(C453,Spisok!$A$1:$AA$8695,2,0)</f>
        <v>0</v>
      </c>
      <c r="G453" s="69" t="str">
        <f>VLOOKUP(C453,Spisok!$A$1:$AA$8695,4,0)</f>
        <v>EST</v>
      </c>
      <c r="H453" s="70"/>
      <c r="I453" s="75">
        <v>11.886855111250023</v>
      </c>
      <c r="J453" s="70">
        <v>0</v>
      </c>
      <c r="K453" s="10">
        <f>LARGE(M453:V453,1)+LARGE(M453:V453,2)+LARGE(M453:V453,3)+LARGE(M453:V453,4)+LARGE(M453:V453,5)+LARGE(M453:V453,6)</f>
        <v>0</v>
      </c>
      <c r="L453" s="5">
        <f>SUM(H453:K453)</f>
        <v>11.886855111250023</v>
      </c>
      <c r="M453" s="10">
        <f>VLOOKUP(C453,игроки1,7,0)</f>
        <v>0</v>
      </c>
      <c r="N453" s="10">
        <f>VLOOKUP(C453,игроки1,9,0)</f>
        <v>0</v>
      </c>
      <c r="O453" s="10">
        <f>VLOOKUP(C453,игроки1,11,0)</f>
        <v>0</v>
      </c>
      <c r="P453" s="10">
        <f>VLOOKUP(C453,Spisok!$A$1:$AL$809,13,0)</f>
        <v>0</v>
      </c>
      <c r="Q453" s="10">
        <f>VLOOKUP(C453,игроки1,15,0)</f>
        <v>0</v>
      </c>
      <c r="R453" s="10">
        <f>VLOOKUP(C453,игроки1,17,0)</f>
        <v>0</v>
      </c>
      <c r="S453" s="10">
        <f>VLOOKUP(C453,игроки1,19,0)</f>
        <v>0</v>
      </c>
      <c r="T453" s="10">
        <f>VLOOKUP(C453,игроки1,21,0)</f>
        <v>0</v>
      </c>
      <c r="U453" s="10">
        <f>VLOOKUP(C453,игроки1,23,0)</f>
        <v>0</v>
      </c>
      <c r="V453" s="21">
        <f>VLOOKUP(C453,игроки1,25,0)</f>
        <v>0</v>
      </c>
      <c r="W453" s="16">
        <f>COUNTIFS(M453:V453,"&gt;0")</f>
        <v>0</v>
      </c>
    </row>
    <row r="454" spans="1:23" s="81" customFormat="1" ht="12.75" customHeight="1" x14ac:dyDescent="0.25">
      <c r="A454" s="13">
        <v>450</v>
      </c>
      <c r="B454" s="13">
        <v>318</v>
      </c>
      <c r="C454" s="94" t="s">
        <v>238</v>
      </c>
      <c r="D454" s="94" t="s">
        <v>373</v>
      </c>
      <c r="E454" s="92">
        <f>VLOOKUP(C454,Spisok!$A$1:$AA$8695,5,0)</f>
        <v>1249</v>
      </c>
      <c r="F454" s="59">
        <f>VLOOKUP(C454,Spisok!$A$1:$AA$8695,2,0)</f>
        <v>0</v>
      </c>
      <c r="G454" s="8" t="str">
        <f>VLOOKUP(C454,Spisok!$A$1:$AA$8695,4,0)</f>
        <v>RUS</v>
      </c>
      <c r="H454" s="10">
        <v>9.8457250980174713</v>
      </c>
      <c r="I454" s="60">
        <v>1.9050080515297905</v>
      </c>
      <c r="J454" s="10">
        <v>0</v>
      </c>
      <c r="K454" s="10">
        <f>LARGE(M454:V454,1)+LARGE(M454:V454,2)+LARGE(M454:V454,3)+LARGE(M454:V454,4)+LARGE(M454:V454,5)+LARGE(M454:V454,6)</f>
        <v>0.12758458282937066</v>
      </c>
      <c r="L454" s="5">
        <f>SUM(H454:K454)</f>
        <v>11.878317732376633</v>
      </c>
      <c r="M454" s="10">
        <f>VLOOKUP(C454,игроки1,7,0)</f>
        <v>0</v>
      </c>
      <c r="N454" s="10">
        <f>VLOOKUP(C454,игроки1,9,0)</f>
        <v>0</v>
      </c>
      <c r="O454" s="10">
        <f>VLOOKUP(C454,игроки1,11,0)</f>
        <v>0</v>
      </c>
      <c r="P454" s="10">
        <f>VLOOKUP(C454,Spisok!$A$1:$AL$809,13,0)</f>
        <v>0.12758458282937066</v>
      </c>
      <c r="Q454" s="10">
        <f>VLOOKUP(C454,игроки1,15,0)</f>
        <v>0</v>
      </c>
      <c r="R454" s="10">
        <f>VLOOKUP(C454,игроки1,17,0)</f>
        <v>0</v>
      </c>
      <c r="S454" s="10">
        <f>VLOOKUP(C454,игроки1,19,0)</f>
        <v>0</v>
      </c>
      <c r="T454" s="10">
        <f>VLOOKUP(C454,игроки1,21,0)</f>
        <v>0</v>
      </c>
      <c r="U454" s="10">
        <f>VLOOKUP(C454,игроки1,23,0)</f>
        <v>0</v>
      </c>
      <c r="V454" s="21">
        <f>VLOOKUP(C454,игроки1,25,0)</f>
        <v>0</v>
      </c>
      <c r="W454" s="16">
        <f>COUNTIFS(M454:V454,"&gt;0")</f>
        <v>1</v>
      </c>
    </row>
    <row r="455" spans="1:23" s="81" customFormat="1" ht="12.75" customHeight="1" x14ac:dyDescent="0.25">
      <c r="A455" s="13">
        <v>451</v>
      </c>
      <c r="B455" s="13"/>
      <c r="C455" s="94" t="s">
        <v>72</v>
      </c>
      <c r="D455" s="94" t="s">
        <v>353</v>
      </c>
      <c r="E455" s="77">
        <f>VLOOKUP(C455,Spisok!$A$1:$AA$8695,5,0)</f>
        <v>1744.6339855446538</v>
      </c>
      <c r="F455" s="59">
        <f>VLOOKUP(C455,Spisok!$A$1:$AA$8695,2,0)</f>
        <v>0</v>
      </c>
      <c r="G455" s="8" t="str">
        <f>VLOOKUP(C455,Spisok!$A$1:$AA$8695,4,0)</f>
        <v>RUS</v>
      </c>
      <c r="H455" s="10">
        <v>11.774927977106119</v>
      </c>
      <c r="I455" s="60">
        <v>0</v>
      </c>
      <c r="J455" s="10">
        <v>0</v>
      </c>
      <c r="K455" s="10">
        <f>LARGE(M455:V455,1)+LARGE(M455:V455,2)+LARGE(M455:V455,3)+LARGE(M455:V455,4)+LARGE(M455:V455,5)+LARGE(M455:V455,6)</f>
        <v>0</v>
      </c>
      <c r="L455" s="5">
        <f>SUM(H455:K455)</f>
        <v>11.774927977106119</v>
      </c>
      <c r="M455" s="10">
        <f>VLOOKUP(C455,игроки1,7,0)</f>
        <v>0</v>
      </c>
      <c r="N455" s="10">
        <f>VLOOKUP(C455,игроки1,9,0)</f>
        <v>0</v>
      </c>
      <c r="O455" s="10">
        <f>VLOOKUP(C455,игроки1,11,0)</f>
        <v>0</v>
      </c>
      <c r="P455" s="10">
        <f>VLOOKUP(C455,Spisok!$A$1:$AL$809,13,0)</f>
        <v>0</v>
      </c>
      <c r="Q455" s="10">
        <f>VLOOKUP(C455,игроки1,15,0)</f>
        <v>0</v>
      </c>
      <c r="R455" s="10">
        <f>VLOOKUP(C455,игроки1,17,0)</f>
        <v>0</v>
      </c>
      <c r="S455" s="10">
        <f>VLOOKUP(C455,игроки1,19,0)</f>
        <v>0</v>
      </c>
      <c r="T455" s="10">
        <f>VLOOKUP(C455,игроки1,21,0)</f>
        <v>0</v>
      </c>
      <c r="U455" s="10">
        <f>VLOOKUP(C455,игроки1,23,0)</f>
        <v>0</v>
      </c>
      <c r="V455" s="21">
        <f>VLOOKUP(C455,игроки1,25,0)</f>
        <v>0</v>
      </c>
      <c r="W455" s="16">
        <f>COUNTIFS(M455:V455,"&gt;0")</f>
        <v>0</v>
      </c>
    </row>
    <row r="456" spans="1:23" s="81" customFormat="1" ht="12.75" customHeight="1" x14ac:dyDescent="0.25">
      <c r="A456" s="13">
        <v>452</v>
      </c>
      <c r="B456" s="13"/>
      <c r="C456" s="51" t="s">
        <v>610</v>
      </c>
      <c r="D456" s="51" t="s">
        <v>752</v>
      </c>
      <c r="E456" s="77">
        <f>VLOOKUP(C456,Spisok!$A$1:$AA$8695,5,0)</f>
        <v>1224.0193353321963</v>
      </c>
      <c r="F456" s="98">
        <f>VLOOKUP(C456,Spisok!$A$1:$AA$8695,2,0)</f>
        <v>0</v>
      </c>
      <c r="G456" s="52" t="str">
        <f>VLOOKUP(C456,Spisok!$A$1:$AA$8695,4,0)</f>
        <v>GER</v>
      </c>
      <c r="H456" s="53">
        <v>11.691994863013697</v>
      </c>
      <c r="I456" s="53">
        <v>0</v>
      </c>
      <c r="J456" s="53">
        <v>0</v>
      </c>
      <c r="K456" s="53">
        <f>LARGE(M456:V456,1)+LARGE(M456:V456,2)+LARGE(M456:V456,3)+LARGE(M456:V456,4)+LARGE(M456:V456,5)+LARGE(M456:V456,6)</f>
        <v>0</v>
      </c>
      <c r="L456" s="54">
        <f>SUM(H456:K456)</f>
        <v>11.691994863013697</v>
      </c>
      <c r="M456" s="53">
        <f>VLOOKUP(C456,игроки1,7,0)</f>
        <v>0</v>
      </c>
      <c r="N456" s="10">
        <f>VLOOKUP(C456,игроки1,9,0)</f>
        <v>0</v>
      </c>
      <c r="O456" s="10">
        <f>VLOOKUP(C456,игроки1,11,0)</f>
        <v>0</v>
      </c>
      <c r="P456" s="10">
        <f>VLOOKUP(C456,Spisok!$A$1:$AL$809,13,0)</f>
        <v>0</v>
      </c>
      <c r="Q456" s="10">
        <f>VLOOKUP(C456,игроки1,15,0)</f>
        <v>0</v>
      </c>
      <c r="R456" s="10">
        <f>VLOOKUP(C456,игроки1,17,0)</f>
        <v>0</v>
      </c>
      <c r="S456" s="10">
        <f>VLOOKUP(C456,игроки1,19,0)</f>
        <v>0</v>
      </c>
      <c r="T456" s="10">
        <f>VLOOKUP(C456,игроки1,21,0)</f>
        <v>0</v>
      </c>
      <c r="U456" s="10">
        <f>VLOOKUP(C456,игроки1,23,0)</f>
        <v>0</v>
      </c>
      <c r="V456" s="55">
        <f>VLOOKUP(C456,игроки1,25,0)</f>
        <v>0</v>
      </c>
      <c r="W456" s="56">
        <f>COUNTIFS(M456:V456,"&gt;0")</f>
        <v>0</v>
      </c>
    </row>
    <row r="457" spans="1:23" s="81" customFormat="1" ht="12.75" customHeight="1" x14ac:dyDescent="0.25">
      <c r="A457" s="13">
        <v>453</v>
      </c>
      <c r="B457" s="13"/>
      <c r="C457" s="94" t="s">
        <v>804</v>
      </c>
      <c r="D457" s="94" t="s">
        <v>886</v>
      </c>
      <c r="E457" s="77">
        <f>VLOOKUP(C457,Spisok!$A$1:$AA$8695,5,0)</f>
        <v>1442.4723146201234</v>
      </c>
      <c r="F457" s="59">
        <f>VLOOKUP(C457,Spisok!$A$1:$AA$8695,2,0)</f>
        <v>0</v>
      </c>
      <c r="G457" s="8" t="str">
        <f>VLOOKUP(C457,Spisok!$A$1:$AA$8695,4,0)</f>
        <v>LAT</v>
      </c>
      <c r="H457" s="10"/>
      <c r="I457" s="10">
        <v>11.472196729321777</v>
      </c>
      <c r="J457" s="10">
        <v>0</v>
      </c>
      <c r="K457" s="10">
        <f>LARGE(M457:V457,1)+LARGE(M457:V457,2)+LARGE(M457:V457,3)+LARGE(M457:V457,4)+LARGE(M457:V457,5)+LARGE(M457:V457,6)</f>
        <v>0</v>
      </c>
      <c r="L457" s="5">
        <f>SUM(H457:K457)</f>
        <v>11.472196729321777</v>
      </c>
      <c r="M457" s="10">
        <f>VLOOKUP(C457,игроки1,7,0)</f>
        <v>0</v>
      </c>
      <c r="N457" s="10">
        <f>VLOOKUP(C457,игроки1,9,0)</f>
        <v>0</v>
      </c>
      <c r="O457" s="10">
        <f>VLOOKUP(C457,игроки1,11,0)</f>
        <v>0</v>
      </c>
      <c r="P457" s="10">
        <f>VLOOKUP(C457,Spisok!$A$1:$AL$809,13,0)</f>
        <v>0</v>
      </c>
      <c r="Q457" s="10">
        <f>VLOOKUP(C457,игроки1,15,0)</f>
        <v>0</v>
      </c>
      <c r="R457" s="10">
        <f>VLOOKUP(C457,игроки1,17,0)</f>
        <v>0</v>
      </c>
      <c r="S457" s="10">
        <f>VLOOKUP(C457,игроки1,19,0)</f>
        <v>0</v>
      </c>
      <c r="T457" s="10">
        <f>VLOOKUP(C457,игроки1,21,0)</f>
        <v>0</v>
      </c>
      <c r="U457" s="10">
        <f>VLOOKUP(C457,игроки1,23,0)</f>
        <v>0</v>
      </c>
      <c r="V457" s="21">
        <f>VLOOKUP(C457,игроки1,25,0)</f>
        <v>0</v>
      </c>
      <c r="W457" s="16">
        <f>COUNTIFS(M457:V457,"&gt;0")</f>
        <v>0</v>
      </c>
    </row>
    <row r="458" spans="1:23" s="81" customFormat="1" ht="12.75" customHeight="1" x14ac:dyDescent="0.25">
      <c r="A458" s="13">
        <v>454</v>
      </c>
      <c r="B458" s="13"/>
      <c r="C458" s="51" t="s">
        <v>611</v>
      </c>
      <c r="D458" s="51" t="s">
        <v>614</v>
      </c>
      <c r="E458" s="77">
        <f>VLOOKUP(C458,Spisok!$A$1:$AA$8695,5,0)</f>
        <v>1216.4908470695868</v>
      </c>
      <c r="F458" s="98">
        <f>VLOOKUP(C458,Spisok!$A$1:$AA$8695,2,0)</f>
        <v>0</v>
      </c>
      <c r="G458" s="52" t="str">
        <f>VLOOKUP(C458,Spisok!$A$1:$AA$8695,4,0)</f>
        <v>RUS</v>
      </c>
      <c r="H458" s="53">
        <v>7.4143603278749461</v>
      </c>
      <c r="I458" s="53">
        <v>3.2904842352091461</v>
      </c>
      <c r="J458" s="53">
        <v>0</v>
      </c>
      <c r="K458" s="53">
        <f>LARGE(M458:V458,1)+LARGE(M458:V458,2)+LARGE(M458:V458,3)+LARGE(M458:V458,4)+LARGE(M458:V458,5)+LARGE(M458:V458,6)</f>
        <v>0</v>
      </c>
      <c r="L458" s="54">
        <f>SUM(H458:K458)</f>
        <v>10.704844563084093</v>
      </c>
      <c r="M458" s="53">
        <f>VLOOKUP(C458,игроки1,7,0)</f>
        <v>0</v>
      </c>
      <c r="N458" s="10">
        <f>VLOOKUP(C458,игроки1,9,0)</f>
        <v>0</v>
      </c>
      <c r="O458" s="10">
        <f>VLOOKUP(C458,игроки1,11,0)</f>
        <v>0</v>
      </c>
      <c r="P458" s="10">
        <f>VLOOKUP(C458,Spisok!$A$1:$AL$809,13,0)</f>
        <v>0</v>
      </c>
      <c r="Q458" s="10">
        <f>VLOOKUP(C458,игроки1,15,0)</f>
        <v>0</v>
      </c>
      <c r="R458" s="10">
        <f>VLOOKUP(C458,игроки1,17,0)</f>
        <v>0</v>
      </c>
      <c r="S458" s="10">
        <f>VLOOKUP(C458,игроки1,19,0)</f>
        <v>0</v>
      </c>
      <c r="T458" s="10">
        <f>VLOOKUP(C458,игроки1,21,0)</f>
        <v>0</v>
      </c>
      <c r="U458" s="10">
        <f>VLOOKUP(C458,игроки1,23,0)</f>
        <v>0</v>
      </c>
      <c r="V458" s="55">
        <f>VLOOKUP(C458,игроки1,25,0)</f>
        <v>0</v>
      </c>
      <c r="W458" s="56">
        <f>COUNTIFS(M458:V458,"&gt;0")</f>
        <v>0</v>
      </c>
    </row>
    <row r="459" spans="1:23" s="81" customFormat="1" ht="12.75" customHeight="1" x14ac:dyDescent="0.25">
      <c r="A459" s="13">
        <v>455</v>
      </c>
      <c r="B459" s="13">
        <v>267</v>
      </c>
      <c r="C459" s="94" t="s">
        <v>1138</v>
      </c>
      <c r="D459" s="94"/>
      <c r="E459" s="92">
        <f>VLOOKUP(C459,Spisok!$A$1:$AA$8695,5,0)</f>
        <v>1362.1949562482166</v>
      </c>
      <c r="F459" s="59">
        <f>VLOOKUP(C459,Spisok!$A$1:$AA$8695,2,0)</f>
        <v>0</v>
      </c>
      <c r="G459" s="8" t="str">
        <f>VLOOKUP(C459,Spisok!$A$1:$AA$8695,4,0)</f>
        <v>LAT</v>
      </c>
      <c r="H459" s="10"/>
      <c r="I459" s="10"/>
      <c r="J459" s="10"/>
      <c r="K459" s="10">
        <f>LARGE(M459:V459,1)+LARGE(M459:V459,2)+LARGE(M459:V459,3)+LARGE(M459:V459,4)+LARGE(M459:V459,5)+LARGE(M459:V459,6)</f>
        <v>10.678970217529224</v>
      </c>
      <c r="L459" s="5">
        <f>SUM(H459:K459)</f>
        <v>10.678970217529224</v>
      </c>
      <c r="M459" s="10">
        <f>VLOOKUP(C459,игроки1,7,0)</f>
        <v>0</v>
      </c>
      <c r="N459" s="10">
        <f>VLOOKUP(C459,игроки1,9,0)</f>
        <v>0</v>
      </c>
      <c r="O459" s="10">
        <f>VLOOKUP(C459,игроки1,11,0)</f>
        <v>0</v>
      </c>
      <c r="P459" s="10">
        <f>VLOOKUP(C459,Spisok!$A$1:$AL$809,13,0)</f>
        <v>0</v>
      </c>
      <c r="Q459" s="10">
        <f>VLOOKUP(C459,игроки1,15,0)</f>
        <v>0</v>
      </c>
      <c r="R459" s="10">
        <f>VLOOKUP(C459,игроки1,17,0)</f>
        <v>0</v>
      </c>
      <c r="S459" s="10">
        <f>VLOOKUP(C459,игроки1,19,0)</f>
        <v>0</v>
      </c>
      <c r="T459" s="10">
        <f>VLOOKUP(C459,игроки1,21,0)</f>
        <v>10.678970217529224</v>
      </c>
      <c r="U459" s="10">
        <f>VLOOKUP(C459,игроки1,23,0)</f>
        <v>0</v>
      </c>
      <c r="V459" s="21">
        <f>VLOOKUP(C459,игроки1,25,0)</f>
        <v>0</v>
      </c>
      <c r="W459" s="16">
        <f>COUNTIFS(M459:V459,"&gt;0")</f>
        <v>1</v>
      </c>
    </row>
    <row r="460" spans="1:23" s="81" customFormat="1" ht="12.75" customHeight="1" x14ac:dyDescent="0.25">
      <c r="A460" s="13">
        <v>456</v>
      </c>
      <c r="B460" s="13"/>
      <c r="C460" s="94" t="s">
        <v>828</v>
      </c>
      <c r="D460" s="94" t="s">
        <v>1010</v>
      </c>
      <c r="E460" s="77">
        <f>VLOOKUP(C460,Spisok!$A$1:$AA$8695,5,0)</f>
        <v>1386.841349106096</v>
      </c>
      <c r="F460" s="59">
        <f>VLOOKUP(C460,Spisok!$A$1:$AA$8695,2,0)</f>
        <v>0</v>
      </c>
      <c r="G460" s="8" t="str">
        <f>VLOOKUP(C460,Spisok!$A$1:$AA$8695,4,0)</f>
        <v>UKR</v>
      </c>
      <c r="H460" s="10"/>
      <c r="I460" s="10">
        <v>10.526697996742502</v>
      </c>
      <c r="J460" s="10">
        <v>0</v>
      </c>
      <c r="K460" s="10">
        <f>LARGE(M460:V460,1)+LARGE(M460:V460,2)+LARGE(M460:V460,3)+LARGE(M460:V460,4)+LARGE(M460:V460,5)+LARGE(M460:V460,6)</f>
        <v>0</v>
      </c>
      <c r="L460" s="5">
        <f>SUM(H460:K460)</f>
        <v>10.526697996742502</v>
      </c>
      <c r="M460" s="10">
        <f>VLOOKUP(C460,игроки1,7,0)</f>
        <v>0</v>
      </c>
      <c r="N460" s="10">
        <f>VLOOKUP(C460,игроки1,9,0)</f>
        <v>0</v>
      </c>
      <c r="O460" s="10">
        <f>VLOOKUP(C460,игроки1,11,0)</f>
        <v>0</v>
      </c>
      <c r="P460" s="10">
        <f>VLOOKUP(C460,Spisok!$A$1:$AL$809,13,0)</f>
        <v>0</v>
      </c>
      <c r="Q460" s="10">
        <f>VLOOKUP(C460,игроки1,15,0)</f>
        <v>0</v>
      </c>
      <c r="R460" s="10">
        <f>VLOOKUP(C460,игроки1,17,0)</f>
        <v>0</v>
      </c>
      <c r="S460" s="10">
        <f>VLOOKUP(C460,игроки1,19,0)</f>
        <v>0</v>
      </c>
      <c r="T460" s="10">
        <f>VLOOKUP(C460,игроки1,21,0)</f>
        <v>0</v>
      </c>
      <c r="U460" s="10">
        <f>VLOOKUP(C460,игроки1,23,0)</f>
        <v>0</v>
      </c>
      <c r="V460" s="21">
        <f>VLOOKUP(C460,игроки1,25,0)</f>
        <v>0</v>
      </c>
      <c r="W460" s="16">
        <f>COUNTIFS(M460:V460,"&gt;0")</f>
        <v>0</v>
      </c>
    </row>
    <row r="461" spans="1:23" s="81" customFormat="1" ht="12.75" customHeight="1" x14ac:dyDescent="0.25">
      <c r="A461" s="13">
        <v>457</v>
      </c>
      <c r="B461" s="13"/>
      <c r="C461" s="94" t="s">
        <v>530</v>
      </c>
      <c r="D461" s="94" t="s">
        <v>534</v>
      </c>
      <c r="E461" s="77">
        <f>VLOOKUP(C461,Spisok!$A$1:$AA$8695,5,0)</f>
        <v>1417.6218065080836</v>
      </c>
      <c r="F461" s="59">
        <f>VLOOKUP(C461,Spisok!$A$1:$AA$8695,2,0)</f>
        <v>0</v>
      </c>
      <c r="G461" s="8" t="str">
        <f>VLOOKUP(C461,Spisok!$A$1:$AA$8695,4,0)</f>
        <v>RUS</v>
      </c>
      <c r="H461" s="10">
        <v>10.261049366761437</v>
      </c>
      <c r="I461" s="10">
        <v>0</v>
      </c>
      <c r="J461" s="10">
        <v>0</v>
      </c>
      <c r="K461" s="10">
        <f>LARGE(M461:V461,1)+LARGE(M461:V461,2)+LARGE(M461:V461,3)+LARGE(M461:V461,4)+LARGE(M461:V461,5)+LARGE(M461:V461,6)</f>
        <v>0</v>
      </c>
      <c r="L461" s="5">
        <f>SUM(H461:K461)</f>
        <v>10.261049366761437</v>
      </c>
      <c r="M461" s="10">
        <f>VLOOKUP(C461,игроки1,7,0)</f>
        <v>0</v>
      </c>
      <c r="N461" s="10">
        <f>VLOOKUP(C461,игроки1,9,0)</f>
        <v>0</v>
      </c>
      <c r="O461" s="10">
        <f>VLOOKUP(C461,игроки1,11,0)</f>
        <v>0</v>
      </c>
      <c r="P461" s="10">
        <f>VLOOKUP(C461,Spisok!$A$1:$AL$809,13,0)</f>
        <v>0</v>
      </c>
      <c r="Q461" s="10">
        <f>VLOOKUP(C461,игроки1,15,0)</f>
        <v>0</v>
      </c>
      <c r="R461" s="10">
        <f>VLOOKUP(C461,игроки1,17,0)</f>
        <v>0</v>
      </c>
      <c r="S461" s="10">
        <f>VLOOKUP(C461,игроки1,19,0)</f>
        <v>0</v>
      </c>
      <c r="T461" s="10">
        <f>VLOOKUP(C461,игроки1,21,0)</f>
        <v>0</v>
      </c>
      <c r="U461" s="10">
        <f>VLOOKUP(C461,игроки1,23,0)</f>
        <v>0</v>
      </c>
      <c r="V461" s="21">
        <f>VLOOKUP(C461,игроки1,25,0)</f>
        <v>0</v>
      </c>
      <c r="W461" s="16">
        <f>COUNTIFS(M461:V461,"&gt;0")</f>
        <v>0</v>
      </c>
    </row>
    <row r="462" spans="1:23" s="81" customFormat="1" ht="12.75" customHeight="1" x14ac:dyDescent="0.25">
      <c r="A462" s="13">
        <v>458</v>
      </c>
      <c r="B462" s="13"/>
      <c r="C462" s="64" t="s">
        <v>101</v>
      </c>
      <c r="D462" s="64" t="s">
        <v>644</v>
      </c>
      <c r="E462" s="77">
        <f>VLOOKUP(C462,Spisok!$A$1:$AA$8695,5,0)</f>
        <v>1607.9007303635469</v>
      </c>
      <c r="F462" s="115">
        <f>VLOOKUP(C462,Spisok!$A$1:$AA$8695,2,0)</f>
        <v>0</v>
      </c>
      <c r="G462" s="65" t="str">
        <f>VLOOKUP(C462,Spisok!$A$1:$AA$8695,4,0)</f>
        <v>RUS</v>
      </c>
      <c r="H462" s="66">
        <v>10.143275485937776</v>
      </c>
      <c r="I462" s="66">
        <v>0</v>
      </c>
      <c r="J462" s="66">
        <v>0</v>
      </c>
      <c r="K462" s="66">
        <f>LARGE(M462:V462,1)+LARGE(M462:V462,2)+LARGE(M462:V462,3)+LARGE(M462:V462,4)+LARGE(M462:V462,5)+LARGE(M462:V462,6)</f>
        <v>0</v>
      </c>
      <c r="L462" s="5">
        <f>SUM(H462:K462)</f>
        <v>10.143275485937776</v>
      </c>
      <c r="M462" s="10">
        <f>VLOOKUP(C462,игроки1,7,0)</f>
        <v>0</v>
      </c>
      <c r="N462" s="10">
        <f>VLOOKUP(C462,игроки1,9,0)</f>
        <v>0</v>
      </c>
      <c r="O462" s="10">
        <f>VLOOKUP(C462,игроки1,11,0)</f>
        <v>0</v>
      </c>
      <c r="P462" s="10">
        <f>VLOOKUP(C462,Spisok!$A$1:$AL$809,13,0)</f>
        <v>0</v>
      </c>
      <c r="Q462" s="10">
        <f>VLOOKUP(C462,игроки1,15,0)</f>
        <v>0</v>
      </c>
      <c r="R462" s="10">
        <f>VLOOKUP(C462,игроки1,17,0)</f>
        <v>0</v>
      </c>
      <c r="S462" s="10">
        <f>VLOOKUP(C462,игроки1,19,0)</f>
        <v>0</v>
      </c>
      <c r="T462" s="10">
        <f>VLOOKUP(C462,игроки1,21,0)</f>
        <v>0</v>
      </c>
      <c r="U462" s="10">
        <f>VLOOKUP(C462,игроки1,23,0)</f>
        <v>0</v>
      </c>
      <c r="V462" s="21">
        <f>VLOOKUP(C462,игроки1,25,0)</f>
        <v>0</v>
      </c>
      <c r="W462" s="16">
        <f>COUNTIFS(M462:V462,"&gt;0")</f>
        <v>0</v>
      </c>
    </row>
    <row r="463" spans="1:23" s="81" customFormat="1" ht="12.75" customHeight="1" x14ac:dyDescent="0.25">
      <c r="A463" s="13">
        <v>459</v>
      </c>
      <c r="B463" s="13"/>
      <c r="C463" s="94" t="s">
        <v>582</v>
      </c>
      <c r="D463" s="94" t="s">
        <v>601</v>
      </c>
      <c r="E463" s="92">
        <f>VLOOKUP(C463,Spisok!$A$1:$AA$8695,5,0)</f>
        <v>1271.9462442857568</v>
      </c>
      <c r="F463" s="59">
        <f>VLOOKUP(C463,Spisok!$A$1:$AA$8695,2,0)</f>
        <v>0</v>
      </c>
      <c r="G463" s="8" t="str">
        <f>VLOOKUP(C463,Spisok!$A$1:$AA$8695,4,0)</f>
        <v>LAT</v>
      </c>
      <c r="H463" s="10"/>
      <c r="I463" s="10">
        <v>0</v>
      </c>
      <c r="J463" s="10">
        <v>10.088598653538288</v>
      </c>
      <c r="K463" s="10">
        <f>LARGE(M463:V463,1)+LARGE(M463:V463,2)+LARGE(M463:V463,3)+LARGE(M463:V463,4)+LARGE(M463:V463,5)+LARGE(M463:V463,6)</f>
        <v>0</v>
      </c>
      <c r="L463" s="5">
        <f>SUM(H463:K463)</f>
        <v>10.088598653538288</v>
      </c>
      <c r="M463" s="10">
        <f>VLOOKUP(C463,игроки1,7,0)</f>
        <v>0</v>
      </c>
      <c r="N463" s="10">
        <f>VLOOKUP(C463,игроки1,9,0)</f>
        <v>0</v>
      </c>
      <c r="O463" s="10">
        <f>VLOOKUP(C463,игроки1,11,0)</f>
        <v>0</v>
      </c>
      <c r="P463" s="10">
        <f>VLOOKUP(C463,Spisok!$A$1:$AL$809,13,0)</f>
        <v>0</v>
      </c>
      <c r="Q463" s="10">
        <f>VLOOKUP(C463,игроки1,15,0)</f>
        <v>0</v>
      </c>
      <c r="R463" s="10">
        <f>VLOOKUP(C463,игроки1,17,0)</f>
        <v>0</v>
      </c>
      <c r="S463" s="10">
        <f>VLOOKUP(C463,игроки1,19,0)</f>
        <v>0</v>
      </c>
      <c r="T463" s="10">
        <f>VLOOKUP(C463,игроки1,21,0)</f>
        <v>0</v>
      </c>
      <c r="U463" s="10">
        <f>VLOOKUP(C463,игроки1,23,0)</f>
        <v>0</v>
      </c>
      <c r="V463" s="21">
        <f>VLOOKUP(C463,игроки1,25,0)</f>
        <v>0</v>
      </c>
      <c r="W463" s="16">
        <f>COUNTIFS(M463:V463,"&gt;0")</f>
        <v>0</v>
      </c>
    </row>
    <row r="464" spans="1:23" s="81" customFormat="1" ht="12.75" customHeight="1" x14ac:dyDescent="0.25">
      <c r="A464" s="13">
        <v>460</v>
      </c>
      <c r="B464" s="13">
        <v>274</v>
      </c>
      <c r="C464" s="94" t="s">
        <v>1087</v>
      </c>
      <c r="D464" s="94"/>
      <c r="E464" s="92">
        <f>VLOOKUP(C464,Spisok!$A$1:$AA$8695,5,0)</f>
        <v>1425.702144774307</v>
      </c>
      <c r="F464" s="59">
        <f>VLOOKUP(C464,Spisok!$A$1:$AA$8695,2,0)</f>
        <v>0</v>
      </c>
      <c r="G464" s="8" t="str">
        <f>VLOOKUP(C464,Spisok!$A$1:$AA$8695,4,0)</f>
        <v>LAT</v>
      </c>
      <c r="H464" s="10"/>
      <c r="I464" s="10"/>
      <c r="J464" s="10"/>
      <c r="K464" s="10">
        <f>LARGE(M464:V464,1)+LARGE(M464:V464,2)+LARGE(M464:V464,3)+LARGE(M464:V464,4)+LARGE(M464:V464,5)+LARGE(M464:V464,6)</f>
        <v>9.8993774250826672</v>
      </c>
      <c r="L464" s="5">
        <f>SUM(H464:K464)</f>
        <v>9.8993774250826672</v>
      </c>
      <c r="M464" s="10">
        <f>VLOOKUP(C464,игроки1,7,0)</f>
        <v>0</v>
      </c>
      <c r="N464" s="10">
        <f>VLOOKUP(C464,игроки1,9,0)</f>
        <v>9.8993774250826672</v>
      </c>
      <c r="O464" s="10">
        <f>VLOOKUP(C464,игроки1,11,0)</f>
        <v>0</v>
      </c>
      <c r="P464" s="10">
        <f>VLOOKUP(C464,Spisok!$A$1:$AL$809,13,0)</f>
        <v>0</v>
      </c>
      <c r="Q464" s="10">
        <f>VLOOKUP(C464,игроки1,15,0)</f>
        <v>0</v>
      </c>
      <c r="R464" s="10">
        <f>VLOOKUP(C464,игроки1,17,0)</f>
        <v>0</v>
      </c>
      <c r="S464" s="10">
        <f>VLOOKUP(C464,игроки1,19,0)</f>
        <v>0</v>
      </c>
      <c r="T464" s="10">
        <f>VLOOKUP(C464,игроки1,21,0)</f>
        <v>0</v>
      </c>
      <c r="U464" s="10">
        <f>VLOOKUP(C464,игроки1,23,0)</f>
        <v>0</v>
      </c>
      <c r="V464" s="21">
        <f>VLOOKUP(C464,игроки1,25,0)</f>
        <v>0</v>
      </c>
      <c r="W464" s="16">
        <f>COUNTIFS(M464:V464,"&gt;0")</f>
        <v>1</v>
      </c>
    </row>
    <row r="465" spans="1:23" s="81" customFormat="1" ht="12.75" customHeight="1" x14ac:dyDescent="0.25">
      <c r="A465" s="13">
        <v>461</v>
      </c>
      <c r="B465" s="13"/>
      <c r="C465" s="94" t="s">
        <v>71</v>
      </c>
      <c r="D465" s="94" t="s">
        <v>360</v>
      </c>
      <c r="E465" s="77">
        <f>VLOOKUP(C465,Spisok!$A$1:$AA$8695,5,0)</f>
        <v>1737.9666060742938</v>
      </c>
      <c r="F465" s="59">
        <f>VLOOKUP(C465,Spisok!$A$1:$AA$8695,2,0)</f>
        <v>0</v>
      </c>
      <c r="G465" s="8" t="str">
        <f>VLOOKUP(C465,Spisok!$A$1:$AA$8695,4,0)</f>
        <v>RUS</v>
      </c>
      <c r="H465" s="10">
        <v>9.7062416618533316</v>
      </c>
      <c r="I465" s="10">
        <v>0</v>
      </c>
      <c r="J465" s="10">
        <v>0</v>
      </c>
      <c r="K465" s="10">
        <f>LARGE(M465:V465,1)+LARGE(M465:V465,2)+LARGE(M465:V465,3)+LARGE(M465:V465,4)+LARGE(M465:V465,5)+LARGE(M465:V465,6)</f>
        <v>0</v>
      </c>
      <c r="L465" s="5">
        <f>SUM(H465:K465)</f>
        <v>9.7062416618533316</v>
      </c>
      <c r="M465" s="10">
        <f>VLOOKUP(C465,игроки1,7,0)</f>
        <v>0</v>
      </c>
      <c r="N465" s="10">
        <f>VLOOKUP(C465,игроки1,9,0)</f>
        <v>0</v>
      </c>
      <c r="O465" s="10">
        <f>VLOOKUP(C465,игроки1,11,0)</f>
        <v>0</v>
      </c>
      <c r="P465" s="10">
        <f>VLOOKUP(C465,Spisok!$A$1:$AL$809,13,0)</f>
        <v>0</v>
      </c>
      <c r="Q465" s="10">
        <f>VLOOKUP(C465,игроки1,15,0)</f>
        <v>0</v>
      </c>
      <c r="R465" s="10">
        <f>VLOOKUP(C465,игроки1,17,0)</f>
        <v>0</v>
      </c>
      <c r="S465" s="10">
        <f>VLOOKUP(C465,игроки1,19,0)</f>
        <v>0</v>
      </c>
      <c r="T465" s="10">
        <f>VLOOKUP(C465,игроки1,21,0)</f>
        <v>0</v>
      </c>
      <c r="U465" s="10">
        <f>VLOOKUP(C465,игроки1,23,0)</f>
        <v>0</v>
      </c>
      <c r="V465" s="21">
        <f>VLOOKUP(C465,игроки1,25,0)</f>
        <v>0</v>
      </c>
      <c r="W465" s="16">
        <f>COUNTIFS(M465:V465,"&gt;0")</f>
        <v>0</v>
      </c>
    </row>
    <row r="466" spans="1:23" s="91" customFormat="1" ht="12.75" customHeight="1" x14ac:dyDescent="0.25">
      <c r="A466" s="13">
        <v>462</v>
      </c>
      <c r="B466" s="13"/>
      <c r="C466" s="94" t="s">
        <v>801</v>
      </c>
      <c r="D466" s="94" t="s">
        <v>887</v>
      </c>
      <c r="E466" s="77">
        <f>VLOOKUP(C466,Spisok!$A$1:$AA$8695,5,0)</f>
        <v>1447.8762379246664</v>
      </c>
      <c r="F466" s="59">
        <f>VLOOKUP(C466,Spisok!$A$1:$AA$8695,2,0)</f>
        <v>0</v>
      </c>
      <c r="G466" s="8" t="str">
        <f>VLOOKUP(C466,Spisok!$A$1:$AA$8695,4,0)</f>
        <v>LAT</v>
      </c>
      <c r="H466" s="10"/>
      <c r="I466" s="10">
        <v>9.6750595865666646</v>
      </c>
      <c r="J466" s="10">
        <v>0</v>
      </c>
      <c r="K466" s="10">
        <f>LARGE(M466:V466,1)+LARGE(M466:V466,2)+LARGE(M466:V466,3)+LARGE(M466:V466,4)+LARGE(M466:V466,5)+LARGE(M466:V466,6)</f>
        <v>0</v>
      </c>
      <c r="L466" s="5">
        <f>SUM(H466:K466)</f>
        <v>9.6750595865666646</v>
      </c>
      <c r="M466" s="10">
        <f>VLOOKUP(C466,игроки1,7,0)</f>
        <v>0</v>
      </c>
      <c r="N466" s="10">
        <f>VLOOKUP(C466,игроки1,9,0)</f>
        <v>0</v>
      </c>
      <c r="O466" s="10">
        <f>VLOOKUP(C466,игроки1,11,0)</f>
        <v>0</v>
      </c>
      <c r="P466" s="10">
        <f>VLOOKUP(C466,Spisok!$A$1:$AL$809,13,0)</f>
        <v>0</v>
      </c>
      <c r="Q466" s="10">
        <f>VLOOKUP(C466,игроки1,15,0)</f>
        <v>0</v>
      </c>
      <c r="R466" s="10">
        <f>VLOOKUP(C466,игроки1,17,0)</f>
        <v>0</v>
      </c>
      <c r="S466" s="10">
        <f>VLOOKUP(C466,игроки1,19,0)</f>
        <v>0</v>
      </c>
      <c r="T466" s="10">
        <f>VLOOKUP(C466,игроки1,21,0)</f>
        <v>0</v>
      </c>
      <c r="U466" s="10">
        <f>VLOOKUP(C466,игроки1,23,0)</f>
        <v>0</v>
      </c>
      <c r="V466" s="21">
        <f>VLOOKUP(C466,игроки1,25,0)</f>
        <v>0</v>
      </c>
      <c r="W466" s="16">
        <f>COUNTIFS(M466:V466,"&gt;0")</f>
        <v>0</v>
      </c>
    </row>
    <row r="467" spans="1:23" s="91" customFormat="1" ht="12.75" customHeight="1" x14ac:dyDescent="0.25">
      <c r="A467" s="13">
        <v>463</v>
      </c>
      <c r="B467" s="13"/>
      <c r="C467" s="94" t="s">
        <v>73</v>
      </c>
      <c r="D467" s="94" t="s">
        <v>750</v>
      </c>
      <c r="E467" s="77">
        <f>VLOOKUP(C467,Spisok!$A$1:$AA$8695,5,0)</f>
        <v>1242.1415059521157</v>
      </c>
      <c r="F467" s="59">
        <f>VLOOKUP(C467,Spisok!$A$1:$AA$8695,2,0)</f>
        <v>0</v>
      </c>
      <c r="G467" s="8" t="str">
        <f>VLOOKUP(C467,Spisok!$A$1:$AA$8695,4,0)</f>
        <v>GER</v>
      </c>
      <c r="H467" s="10">
        <v>4.5853665332678526</v>
      </c>
      <c r="I467" s="10">
        <v>4.7291124421169259</v>
      </c>
      <c r="J467" s="10">
        <v>0</v>
      </c>
      <c r="K467" s="10">
        <f>LARGE(M467:V467,1)+LARGE(M467:V467,2)+LARGE(M467:V467,3)+LARGE(M467:V467,4)+LARGE(M467:V467,5)+LARGE(M467:V467,6)</f>
        <v>0</v>
      </c>
      <c r="L467" s="5">
        <f>SUM(H467:K467)</f>
        <v>9.3144789753847785</v>
      </c>
      <c r="M467" s="10">
        <f>VLOOKUP(C467,игроки1,7,0)</f>
        <v>0</v>
      </c>
      <c r="N467" s="10">
        <f>VLOOKUP(C467,игроки1,9,0)</f>
        <v>0</v>
      </c>
      <c r="O467" s="10">
        <f>VLOOKUP(C467,игроки1,11,0)</f>
        <v>0</v>
      </c>
      <c r="P467" s="10">
        <f>VLOOKUP(C467,Spisok!$A$1:$AL$809,13,0)</f>
        <v>0</v>
      </c>
      <c r="Q467" s="10">
        <f>VLOOKUP(C467,игроки1,15,0)</f>
        <v>0</v>
      </c>
      <c r="R467" s="10">
        <f>VLOOKUP(C467,игроки1,17,0)</f>
        <v>0</v>
      </c>
      <c r="S467" s="10">
        <f>VLOOKUP(C467,игроки1,19,0)</f>
        <v>0</v>
      </c>
      <c r="T467" s="10">
        <f>VLOOKUP(C467,игроки1,21,0)</f>
        <v>0</v>
      </c>
      <c r="U467" s="10">
        <f>VLOOKUP(C467,игроки1,23,0)</f>
        <v>0</v>
      </c>
      <c r="V467" s="21">
        <f>VLOOKUP(C467,игроки1,25,0)</f>
        <v>0</v>
      </c>
      <c r="W467" s="16">
        <f>COUNTIFS(M467:V467,"&gt;0")</f>
        <v>0</v>
      </c>
    </row>
    <row r="468" spans="1:23" s="91" customFormat="1" ht="12.75" customHeight="1" x14ac:dyDescent="0.25">
      <c r="A468" s="13">
        <v>464</v>
      </c>
      <c r="B468" s="13"/>
      <c r="C468" s="68" t="s">
        <v>820</v>
      </c>
      <c r="D468" s="68"/>
      <c r="E468" s="77">
        <f>VLOOKUP(C468,Spisok!$A$1:$AA$8695,5,0)</f>
        <v>1192.880510058937</v>
      </c>
      <c r="F468" s="59">
        <f>VLOOKUP(C468,Spisok!$A$1:$AA$8695,2,0)</f>
        <v>0</v>
      </c>
      <c r="G468" s="69" t="str">
        <f>VLOOKUP(C468,Spisok!$A$1:$AA$8695,4,0)</f>
        <v>SRB</v>
      </c>
      <c r="H468" s="70"/>
      <c r="I468" s="70">
        <v>8.9438138536466809</v>
      </c>
      <c r="J468" s="70">
        <v>0</v>
      </c>
      <c r="K468" s="10">
        <f>LARGE(M468:V468,1)+LARGE(M468:V468,2)+LARGE(M468:V468,3)+LARGE(M468:V468,4)+LARGE(M468:V468,5)+LARGE(M468:V468,6)</f>
        <v>0</v>
      </c>
      <c r="L468" s="5">
        <f>SUM(H468:K468)</f>
        <v>8.9438138536466809</v>
      </c>
      <c r="M468" s="10">
        <f>VLOOKUP(C468,игроки1,7,0)</f>
        <v>0</v>
      </c>
      <c r="N468" s="10">
        <f>VLOOKUP(C468,игроки1,9,0)</f>
        <v>0</v>
      </c>
      <c r="O468" s="10">
        <f>VLOOKUP(C468,игроки1,11,0)</f>
        <v>0</v>
      </c>
      <c r="P468" s="10">
        <f>VLOOKUP(C468,Spisok!$A$1:$AL$809,13,0)</f>
        <v>0</v>
      </c>
      <c r="Q468" s="10">
        <f>VLOOKUP(C468,игроки1,15,0)</f>
        <v>0</v>
      </c>
      <c r="R468" s="10">
        <f>VLOOKUP(C468,игроки1,17,0)</f>
        <v>0</v>
      </c>
      <c r="S468" s="10">
        <f>VLOOKUP(C468,игроки1,19,0)</f>
        <v>0</v>
      </c>
      <c r="T468" s="10">
        <f>VLOOKUP(C468,игроки1,21,0)</f>
        <v>0</v>
      </c>
      <c r="U468" s="10">
        <f>VLOOKUP(C468,игроки1,23,0)</f>
        <v>0</v>
      </c>
      <c r="V468" s="21">
        <f>VLOOKUP(C468,игроки1,25,0)</f>
        <v>0</v>
      </c>
      <c r="W468" s="16">
        <f>COUNTIFS(M468:V468,"&gt;0")</f>
        <v>0</v>
      </c>
    </row>
    <row r="469" spans="1:23" s="91" customFormat="1" ht="12.75" customHeight="1" x14ac:dyDescent="0.25">
      <c r="A469" s="13">
        <v>465</v>
      </c>
      <c r="B469" s="13"/>
      <c r="C469" s="94" t="s">
        <v>412</v>
      </c>
      <c r="D469" s="94" t="s">
        <v>436</v>
      </c>
      <c r="E469" s="77">
        <f>VLOOKUP(C469,Spisok!$A$1:$AA$8695,5,0)</f>
        <v>1460</v>
      </c>
      <c r="F469" s="59">
        <f>VLOOKUP(C469,Spisok!$A$1:$AA$8695,2,0)</f>
        <v>0</v>
      </c>
      <c r="G469" s="8" t="str">
        <f>VLOOKUP(C469,Spisok!$A$1:$AA$8695,4,0)</f>
        <v>LAT</v>
      </c>
      <c r="H469" s="10">
        <v>8.8644971896022469</v>
      </c>
      <c r="I469" s="10">
        <v>0</v>
      </c>
      <c r="J469" s="10">
        <v>0</v>
      </c>
      <c r="K469" s="10">
        <f>LARGE(M469:V469,1)+LARGE(M469:V469,2)+LARGE(M469:V469,3)+LARGE(M469:V469,4)+LARGE(M469:V469,5)+LARGE(M469:V469,6)</f>
        <v>0</v>
      </c>
      <c r="L469" s="5">
        <f>SUM(H469:K469)</f>
        <v>8.8644971896022469</v>
      </c>
      <c r="M469" s="10">
        <f>VLOOKUP(C469,игроки1,7,0)</f>
        <v>0</v>
      </c>
      <c r="N469" s="10">
        <f>VLOOKUP(C469,игроки1,9,0)</f>
        <v>0</v>
      </c>
      <c r="O469" s="10">
        <f>VLOOKUP(C469,игроки1,11,0)</f>
        <v>0</v>
      </c>
      <c r="P469" s="10">
        <f>VLOOKUP(C469,Spisok!$A$1:$AL$809,13,0)</f>
        <v>0</v>
      </c>
      <c r="Q469" s="10">
        <f>VLOOKUP(C469,игроки1,15,0)</f>
        <v>0</v>
      </c>
      <c r="R469" s="10">
        <f>VLOOKUP(C469,игроки1,17,0)</f>
        <v>0</v>
      </c>
      <c r="S469" s="10">
        <f>VLOOKUP(C469,игроки1,19,0)</f>
        <v>0</v>
      </c>
      <c r="T469" s="10">
        <f>VLOOKUP(C469,игроки1,21,0)</f>
        <v>0</v>
      </c>
      <c r="U469" s="10">
        <f>VLOOKUP(C469,игроки1,23,0)</f>
        <v>0</v>
      </c>
      <c r="V469" s="21">
        <f>VLOOKUP(C469,игроки1,25,0)</f>
        <v>0</v>
      </c>
      <c r="W469" s="16">
        <f>COUNTIFS(M469:V469,"&gt;0")</f>
        <v>0</v>
      </c>
    </row>
    <row r="470" spans="1:23" s="91" customFormat="1" ht="12.75" customHeight="1" x14ac:dyDescent="0.25">
      <c r="A470" s="13">
        <v>466</v>
      </c>
      <c r="B470" s="13"/>
      <c r="C470" s="94" t="s">
        <v>494</v>
      </c>
      <c r="D470" s="94" t="s">
        <v>526</v>
      </c>
      <c r="E470" s="77">
        <f>VLOOKUP(C470,Spisok!$A$1:$AA$8695,5,0)</f>
        <v>1639.3427217570131</v>
      </c>
      <c r="F470" s="59">
        <f>VLOOKUP(C470,Spisok!$A$1:$AA$8695,2,0)</f>
        <v>0</v>
      </c>
      <c r="G470" s="8" t="str">
        <f>VLOOKUP(C470,Spisok!$A$1:$AA$8695,4,0)</f>
        <v>EST</v>
      </c>
      <c r="H470" s="10">
        <v>8.8537921222746121</v>
      </c>
      <c r="I470" s="10">
        <v>0</v>
      </c>
      <c r="J470" s="10">
        <v>0</v>
      </c>
      <c r="K470" s="10">
        <f>LARGE(M470:V470,1)+LARGE(M470:V470,2)+LARGE(M470:V470,3)+LARGE(M470:V470,4)+LARGE(M470:V470,5)+LARGE(M470:V470,6)</f>
        <v>0</v>
      </c>
      <c r="L470" s="5">
        <f>SUM(H470:K470)</f>
        <v>8.8537921222746121</v>
      </c>
      <c r="M470" s="10">
        <f>VLOOKUP(C470,игроки1,7,0)</f>
        <v>0</v>
      </c>
      <c r="N470" s="10">
        <f>VLOOKUP(C470,игроки1,9,0)</f>
        <v>0</v>
      </c>
      <c r="O470" s="10">
        <f>VLOOKUP(C470,игроки1,11,0)</f>
        <v>0</v>
      </c>
      <c r="P470" s="10">
        <f>VLOOKUP(C470,Spisok!$A$1:$AL$809,13,0)</f>
        <v>0</v>
      </c>
      <c r="Q470" s="10">
        <f>VLOOKUP(C470,игроки1,15,0)</f>
        <v>0</v>
      </c>
      <c r="R470" s="10">
        <f>VLOOKUP(C470,игроки1,17,0)</f>
        <v>0</v>
      </c>
      <c r="S470" s="10">
        <f>VLOOKUP(C470,игроки1,19,0)</f>
        <v>0</v>
      </c>
      <c r="T470" s="10">
        <f>VLOOKUP(C470,игроки1,21,0)</f>
        <v>0</v>
      </c>
      <c r="U470" s="10">
        <f>VLOOKUP(C470,игроки1,23,0)</f>
        <v>0</v>
      </c>
      <c r="V470" s="21">
        <f>VLOOKUP(C470,игроки1,25,0)</f>
        <v>0</v>
      </c>
      <c r="W470" s="16">
        <f>COUNTIFS(M470:V470,"&gt;0")</f>
        <v>0</v>
      </c>
    </row>
    <row r="471" spans="1:23" s="91" customFormat="1" ht="12.75" customHeight="1" x14ac:dyDescent="0.25">
      <c r="A471" s="13">
        <v>467</v>
      </c>
      <c r="B471" s="13"/>
      <c r="C471" s="94" t="s">
        <v>607</v>
      </c>
      <c r="D471" s="94" t="s">
        <v>749</v>
      </c>
      <c r="E471" s="77">
        <f>VLOOKUP(C471,Spisok!$A$1:$AA$8695,5,0)</f>
        <v>1387.099735734362</v>
      </c>
      <c r="F471" s="59">
        <f>VLOOKUP(C471,Spisok!$A$1:$AA$8695,2,0)</f>
        <v>0</v>
      </c>
      <c r="G471" s="8" t="str">
        <f>VLOOKUP(C471,Spisok!$A$1:$AA$8695,4,0)</f>
        <v>GER</v>
      </c>
      <c r="H471" s="10">
        <v>8.8353089494641992</v>
      </c>
      <c r="I471" s="10">
        <v>0</v>
      </c>
      <c r="J471" s="10">
        <v>0</v>
      </c>
      <c r="K471" s="10">
        <f>LARGE(M471:V471,1)+LARGE(M471:V471,2)+LARGE(M471:V471,3)+LARGE(M471:V471,4)+LARGE(M471:V471,5)+LARGE(M471:V471,6)</f>
        <v>0</v>
      </c>
      <c r="L471" s="5">
        <f>SUM(H471:K471)</f>
        <v>8.8353089494641992</v>
      </c>
      <c r="M471" s="10">
        <f>VLOOKUP(C471,игроки1,7,0)</f>
        <v>0</v>
      </c>
      <c r="N471" s="10">
        <f>VLOOKUP(C471,игроки1,9,0)</f>
        <v>0</v>
      </c>
      <c r="O471" s="10">
        <f>VLOOKUP(C471,игроки1,11,0)</f>
        <v>0</v>
      </c>
      <c r="P471" s="10">
        <f>VLOOKUP(C471,Spisok!$A$1:$AL$809,13,0)</f>
        <v>0</v>
      </c>
      <c r="Q471" s="10">
        <f>VLOOKUP(C471,игроки1,15,0)</f>
        <v>0</v>
      </c>
      <c r="R471" s="10">
        <f>VLOOKUP(C471,игроки1,17,0)</f>
        <v>0</v>
      </c>
      <c r="S471" s="10">
        <f>VLOOKUP(C471,игроки1,19,0)</f>
        <v>0</v>
      </c>
      <c r="T471" s="10">
        <f>VLOOKUP(C471,игроки1,21,0)</f>
        <v>0</v>
      </c>
      <c r="U471" s="10">
        <f>VLOOKUP(C471,игроки1,23,0)</f>
        <v>0</v>
      </c>
      <c r="V471" s="21">
        <f>VLOOKUP(C471,игроки1,25,0)</f>
        <v>0</v>
      </c>
      <c r="W471" s="16">
        <f>COUNTIFS(M471:V471,"&gt;0")</f>
        <v>0</v>
      </c>
    </row>
    <row r="472" spans="1:23" s="91" customFormat="1" ht="12.75" customHeight="1" x14ac:dyDescent="0.25">
      <c r="A472" s="13">
        <v>468</v>
      </c>
      <c r="B472" s="13"/>
      <c r="C472" s="94" t="s">
        <v>575</v>
      </c>
      <c r="D472" s="94" t="s">
        <v>578</v>
      </c>
      <c r="E472" s="92">
        <f>VLOOKUP(C472,Spisok!$A$1:$AA$8695,5,0)</f>
        <v>1247.6169642625746</v>
      </c>
      <c r="F472" s="59">
        <f>VLOOKUP(C472,Spisok!$A$1:$AA$8695,2,0)</f>
        <v>0</v>
      </c>
      <c r="G472" s="8" t="str">
        <f>VLOOKUP(C472,Spisok!$A$1:$AA$8695,4,0)</f>
        <v>RUS</v>
      </c>
      <c r="H472" s="10"/>
      <c r="I472" s="10">
        <v>0</v>
      </c>
      <c r="J472" s="10">
        <v>8.7851633393829403</v>
      </c>
      <c r="K472" s="10">
        <f>LARGE(M472:V472,1)+LARGE(M472:V472,2)+LARGE(M472:V472,3)+LARGE(M472:V472,4)+LARGE(M472:V472,5)+LARGE(M472:V472,6)</f>
        <v>0</v>
      </c>
      <c r="L472" s="5">
        <f>SUM(H472:K472)</f>
        <v>8.7851633393829403</v>
      </c>
      <c r="M472" s="10">
        <f>VLOOKUP(C472,игроки1,7,0)</f>
        <v>0</v>
      </c>
      <c r="N472" s="10">
        <f>VLOOKUP(C472,игроки1,9,0)</f>
        <v>0</v>
      </c>
      <c r="O472" s="10">
        <f>VLOOKUP(C472,игроки1,11,0)</f>
        <v>0</v>
      </c>
      <c r="P472" s="10">
        <f>VLOOKUP(C472,Spisok!$A$1:$AL$809,13,0)</f>
        <v>0</v>
      </c>
      <c r="Q472" s="10">
        <f>VLOOKUP(C472,игроки1,15,0)</f>
        <v>0</v>
      </c>
      <c r="R472" s="10">
        <f>VLOOKUP(C472,игроки1,17,0)</f>
        <v>0</v>
      </c>
      <c r="S472" s="10">
        <f>VLOOKUP(C472,игроки1,19,0)</f>
        <v>0</v>
      </c>
      <c r="T472" s="10">
        <f>VLOOKUP(C472,игроки1,21,0)</f>
        <v>0</v>
      </c>
      <c r="U472" s="10">
        <f>VLOOKUP(C472,игроки1,23,0)</f>
        <v>0</v>
      </c>
      <c r="V472" s="21">
        <f>VLOOKUP(C472,игроки1,25,0)</f>
        <v>0</v>
      </c>
      <c r="W472" s="16">
        <f>COUNTIFS(M472:V472,"&gt;0")</f>
        <v>0</v>
      </c>
    </row>
    <row r="473" spans="1:23" s="91" customFormat="1" ht="12.75" customHeight="1" x14ac:dyDescent="0.25">
      <c r="A473" s="13">
        <v>469</v>
      </c>
      <c r="B473" s="13"/>
      <c r="C473" s="94" t="s">
        <v>232</v>
      </c>
      <c r="D473" s="94" t="s">
        <v>368</v>
      </c>
      <c r="E473" s="77">
        <f>VLOOKUP(C473,Spisok!$A$1:$AA$8695,5,0)</f>
        <v>1456.7395100530439</v>
      </c>
      <c r="F473" s="59">
        <f>VLOOKUP(C473,Spisok!$A$1:$AA$8695,2,0)</f>
        <v>0</v>
      </c>
      <c r="G473" s="8" t="str">
        <f>VLOOKUP(C473,Spisok!$A$1:$AA$8695,4,0)</f>
        <v>BLR</v>
      </c>
      <c r="H473" s="10">
        <v>8.7184035476718389</v>
      </c>
      <c r="I473" s="10">
        <v>0</v>
      </c>
      <c r="J473" s="10">
        <v>0</v>
      </c>
      <c r="K473" s="10">
        <f>LARGE(M473:V473,1)+LARGE(M473:V473,2)+LARGE(M473:V473,3)+LARGE(M473:V473,4)+LARGE(M473:V473,5)+LARGE(M473:V473,6)</f>
        <v>0</v>
      </c>
      <c r="L473" s="5">
        <f>SUM(H473:K473)</f>
        <v>8.7184035476718389</v>
      </c>
      <c r="M473" s="10">
        <f>VLOOKUP(C473,игроки1,7,0)</f>
        <v>0</v>
      </c>
      <c r="N473" s="10">
        <f>VLOOKUP(C473,игроки1,9,0)</f>
        <v>0</v>
      </c>
      <c r="O473" s="10">
        <f>VLOOKUP(C473,игроки1,11,0)</f>
        <v>0</v>
      </c>
      <c r="P473" s="10">
        <f>VLOOKUP(C473,Spisok!$A$1:$AL$809,13,0)</f>
        <v>0</v>
      </c>
      <c r="Q473" s="10">
        <f>VLOOKUP(C473,игроки1,15,0)</f>
        <v>0</v>
      </c>
      <c r="R473" s="10">
        <f>VLOOKUP(C473,игроки1,17,0)</f>
        <v>0</v>
      </c>
      <c r="S473" s="10">
        <f>VLOOKUP(C473,игроки1,19,0)</f>
        <v>0</v>
      </c>
      <c r="T473" s="10">
        <f>VLOOKUP(C473,игроки1,21,0)</f>
        <v>0</v>
      </c>
      <c r="U473" s="10">
        <f>VLOOKUP(C473,игроки1,23,0)</f>
        <v>0</v>
      </c>
      <c r="V473" s="21">
        <f>VLOOKUP(C473,игроки1,25,0)</f>
        <v>0</v>
      </c>
      <c r="W473" s="16">
        <f>COUNTIFS(M473:V473,"&gt;0")</f>
        <v>0</v>
      </c>
    </row>
    <row r="474" spans="1:23" s="91" customFormat="1" ht="12.75" customHeight="1" x14ac:dyDescent="0.25">
      <c r="A474" s="13">
        <v>470</v>
      </c>
      <c r="B474" s="13"/>
      <c r="C474" s="94" t="s">
        <v>781</v>
      </c>
      <c r="D474" s="94" t="s">
        <v>775</v>
      </c>
      <c r="E474" s="92">
        <f>VLOOKUP(C474,Spisok!$A$1:$AA$8695,5,0)</f>
        <v>1251.5567658056245</v>
      </c>
      <c r="F474" s="59">
        <f>VLOOKUP(C474,Spisok!$A$1:$AA$8695,2,0)</f>
        <v>0</v>
      </c>
      <c r="G474" s="8" t="str">
        <f>VLOOKUP(C474,Spisok!$A$1:$AA$8695,4,0)</f>
        <v>RUS</v>
      </c>
      <c r="H474" s="10"/>
      <c r="I474" s="10">
        <v>3.1432774823762273</v>
      </c>
      <c r="J474" s="10">
        <v>5.5497685185185182</v>
      </c>
      <c r="K474" s="10">
        <f>LARGE(M474:V474,1)+LARGE(M474:V474,2)+LARGE(M474:V474,3)+LARGE(M474:V474,4)+LARGE(M474:V474,5)+LARGE(M474:V474,6)</f>
        <v>0</v>
      </c>
      <c r="L474" s="5">
        <f>SUM(H474:K474)</f>
        <v>8.6930460008947463</v>
      </c>
      <c r="M474" s="10">
        <f>VLOOKUP(C474,игроки1,7,0)</f>
        <v>0</v>
      </c>
      <c r="N474" s="10">
        <f>VLOOKUP(C474,игроки1,9,0)</f>
        <v>0</v>
      </c>
      <c r="O474" s="10">
        <f>VLOOKUP(C474,игроки1,11,0)</f>
        <v>0</v>
      </c>
      <c r="P474" s="10">
        <f>VLOOKUP(C474,Spisok!$A$1:$AL$809,13,0)</f>
        <v>0</v>
      </c>
      <c r="Q474" s="10">
        <f>VLOOKUP(C474,игроки1,15,0)</f>
        <v>0</v>
      </c>
      <c r="R474" s="10">
        <f>VLOOKUP(C474,игроки1,17,0)</f>
        <v>0</v>
      </c>
      <c r="S474" s="10">
        <f>VLOOKUP(C474,игроки1,19,0)</f>
        <v>0</v>
      </c>
      <c r="T474" s="10">
        <f>VLOOKUP(C474,игроки1,21,0)</f>
        <v>0</v>
      </c>
      <c r="U474" s="10">
        <f>VLOOKUP(C474,игроки1,23,0)</f>
        <v>0</v>
      </c>
      <c r="V474" s="21">
        <f>VLOOKUP(C474,игроки1,25,0)</f>
        <v>0</v>
      </c>
      <c r="W474" s="16">
        <f>COUNTIFS(M474:V474,"&gt;0")</f>
        <v>0</v>
      </c>
    </row>
    <row r="475" spans="1:23" s="91" customFormat="1" ht="12.75" customHeight="1" x14ac:dyDescent="0.25">
      <c r="A475" s="13">
        <v>471</v>
      </c>
      <c r="B475" s="13">
        <v>316</v>
      </c>
      <c r="C475" s="94" t="s">
        <v>757</v>
      </c>
      <c r="D475" s="94" t="s">
        <v>793</v>
      </c>
      <c r="E475" s="92">
        <f>VLOOKUP(C475,Spisok!$A$1:$AA$8695,5,0)</f>
        <v>1189.8238830494449</v>
      </c>
      <c r="F475" s="59">
        <f>VLOOKUP(C475,Spisok!$A$1:$AA$8695,2,0)</f>
        <v>0</v>
      </c>
      <c r="G475" s="8" t="str">
        <f>VLOOKUP(C475,Spisok!$A$1:$AA$8695,4,0)</f>
        <v>FIN</v>
      </c>
      <c r="H475" s="10"/>
      <c r="I475" s="10">
        <v>4.1285397151984409</v>
      </c>
      <c r="J475" s="10">
        <v>3.9475147336817522</v>
      </c>
      <c r="K475" s="10">
        <f>LARGE(M475:V475,1)+LARGE(M475:V475,2)+LARGE(M475:V475,3)+LARGE(M475:V475,4)+LARGE(M475:V475,5)+LARGE(M475:V475,6)</f>
        <v>0.48069133135295722</v>
      </c>
      <c r="L475" s="5">
        <f>SUM(H475:K475)</f>
        <v>8.5567457802331504</v>
      </c>
      <c r="M475" s="10">
        <f>VLOOKUP(C475,игроки1,7,0)</f>
        <v>0</v>
      </c>
      <c r="N475" s="10">
        <f>VLOOKUP(C475,игроки1,9,0)</f>
        <v>0</v>
      </c>
      <c r="O475" s="10">
        <f>VLOOKUP(C475,игроки1,11,0)</f>
        <v>0</v>
      </c>
      <c r="P475" s="10">
        <f>VLOOKUP(C475,Spisok!$A$1:$AL$809,13,0)</f>
        <v>0</v>
      </c>
      <c r="Q475" s="10">
        <f>VLOOKUP(C475,игроки1,15,0)</f>
        <v>0</v>
      </c>
      <c r="R475" s="10">
        <f>VLOOKUP(C475,игроки1,17,0)</f>
        <v>0</v>
      </c>
      <c r="S475" s="10">
        <f>VLOOKUP(C475,игроки1,19,0)</f>
        <v>0.48069133135295722</v>
      </c>
      <c r="T475" s="10">
        <f>VLOOKUP(C475,игроки1,21,0)</f>
        <v>0</v>
      </c>
      <c r="U475" s="10">
        <f>VLOOKUP(C475,игроки1,23,0)</f>
        <v>0</v>
      </c>
      <c r="V475" s="21">
        <f>VLOOKUP(C475,игроки1,25,0)</f>
        <v>0</v>
      </c>
      <c r="W475" s="16">
        <f>COUNTIFS(M475:V475,"&gt;0")</f>
        <v>1</v>
      </c>
    </row>
    <row r="476" spans="1:23" s="91" customFormat="1" ht="12.75" customHeight="1" x14ac:dyDescent="0.25">
      <c r="A476" s="13">
        <v>472</v>
      </c>
      <c r="B476" s="13">
        <v>277</v>
      </c>
      <c r="C476" s="94" t="s">
        <v>1153</v>
      </c>
      <c r="D476" s="94"/>
      <c r="E476" s="92">
        <f>VLOOKUP(C476,Spisok!$A$1:$AA$8695,5,0)</f>
        <v>1267</v>
      </c>
      <c r="F476" s="59">
        <f>VLOOKUP(C476,Spisok!$A$1:$AA$8695,2,0)</f>
        <v>0</v>
      </c>
      <c r="G476" s="8" t="str">
        <f>VLOOKUP(C476,Spisok!$A$1:$AA$8695,4,0)</f>
        <v>EST</v>
      </c>
      <c r="H476" s="10"/>
      <c r="I476" s="10"/>
      <c r="J476" s="10"/>
      <c r="K476" s="10">
        <f>LARGE(M476:V476,1)+LARGE(M476:V476,2)+LARGE(M476:V476,3)+LARGE(M476:V476,4)+LARGE(M476:V476,5)+LARGE(M476:V476,6)</f>
        <v>8.5202001482579686</v>
      </c>
      <c r="L476" s="5">
        <f>SUM(H476:K476)</f>
        <v>8.5202001482579686</v>
      </c>
      <c r="M476" s="10">
        <f>VLOOKUP(C476,игроки1,7,0)</f>
        <v>0</v>
      </c>
      <c r="N476" s="10">
        <f>VLOOKUP(C476,игроки1,9,0)</f>
        <v>0</v>
      </c>
      <c r="O476" s="10">
        <f>VLOOKUP(C476,игроки1,11,0)</f>
        <v>0</v>
      </c>
      <c r="P476" s="10">
        <f>VLOOKUP(C476,Spisok!$A$1:$AL$809,13,0)</f>
        <v>0</v>
      </c>
      <c r="Q476" s="10">
        <f>VLOOKUP(C476,игроки1,15,0)</f>
        <v>0</v>
      </c>
      <c r="R476" s="10">
        <f>VLOOKUP(C476,игроки1,17,0)</f>
        <v>0</v>
      </c>
      <c r="S476" s="10">
        <f>VLOOKUP(C476,игроки1,19,0)</f>
        <v>0</v>
      </c>
      <c r="T476" s="10">
        <f>VLOOKUP(C476,игроки1,21,0)</f>
        <v>0</v>
      </c>
      <c r="U476" s="10">
        <f>VLOOKUP(C476,игроки1,23,0)</f>
        <v>8.5202001482579686</v>
      </c>
      <c r="V476" s="21">
        <f>VLOOKUP(C476,игроки1,25,0)</f>
        <v>0</v>
      </c>
      <c r="W476" s="16">
        <f>COUNTIFS(M476:V476,"&gt;0")</f>
        <v>1</v>
      </c>
    </row>
    <row r="477" spans="1:23" s="91" customFormat="1" ht="12.75" customHeight="1" x14ac:dyDescent="0.25">
      <c r="A477" s="13">
        <v>473</v>
      </c>
      <c r="B477" s="13">
        <v>297</v>
      </c>
      <c r="C477" s="94" t="s">
        <v>834</v>
      </c>
      <c r="D477" s="94" t="s">
        <v>899</v>
      </c>
      <c r="E477" s="92">
        <f>VLOOKUP(C477,Spisok!$A$1:$AA$8695,5,0)</f>
        <v>1263</v>
      </c>
      <c r="F477" s="59">
        <f>VLOOKUP(C477,Spisok!$A$1:$AA$8695,2,0)</f>
        <v>0</v>
      </c>
      <c r="G477" s="8" t="str">
        <f>VLOOKUP(C477,Spisok!$A$1:$AA$8695,4,0)</f>
        <v>LAT</v>
      </c>
      <c r="H477" s="10"/>
      <c r="I477" s="10">
        <v>0.8729743137471061</v>
      </c>
      <c r="J477" s="10">
        <v>3.8060104052430521</v>
      </c>
      <c r="K477" s="10">
        <f>LARGE(M477:V477,1)+LARGE(M477:V477,2)+LARGE(M477:V477,3)+LARGE(M477:V477,4)+LARGE(M477:V477,5)+LARGE(M477:V477,6)</f>
        <v>3.8060104052430521</v>
      </c>
      <c r="L477" s="5">
        <f>SUM(H477:K477)</f>
        <v>8.48499512423321</v>
      </c>
      <c r="M477" s="10">
        <f>VLOOKUP(C477,игроки1,7,0)</f>
        <v>3.8060104052430521</v>
      </c>
      <c r="N477" s="10">
        <f>VLOOKUP(C477,игроки1,9,0)</f>
        <v>0</v>
      </c>
      <c r="O477" s="10">
        <f>VLOOKUP(C477,игроки1,11,0)</f>
        <v>0</v>
      </c>
      <c r="P477" s="10">
        <f>VLOOKUP(C477,Spisok!$A$1:$AL$809,13,0)</f>
        <v>0</v>
      </c>
      <c r="Q477" s="10">
        <f>VLOOKUP(C477,игроки1,15,0)</f>
        <v>0</v>
      </c>
      <c r="R477" s="10">
        <f>VLOOKUP(C477,игроки1,17,0)</f>
        <v>0</v>
      </c>
      <c r="S477" s="10">
        <f>VLOOKUP(C477,игроки1,19,0)</f>
        <v>0</v>
      </c>
      <c r="T477" s="10">
        <f>VLOOKUP(C477,игроки1,21,0)</f>
        <v>0</v>
      </c>
      <c r="U477" s="10">
        <f>VLOOKUP(C477,игроки1,23,0)</f>
        <v>0</v>
      </c>
      <c r="V477" s="21">
        <f>VLOOKUP(C477,игроки1,25,0)</f>
        <v>0</v>
      </c>
      <c r="W477" s="16">
        <f>COUNTIFS(M477:V477,"&gt;0")</f>
        <v>1</v>
      </c>
    </row>
    <row r="478" spans="1:23" s="91" customFormat="1" ht="12.75" customHeight="1" x14ac:dyDescent="0.25">
      <c r="A478" s="13">
        <v>474</v>
      </c>
      <c r="B478" s="13"/>
      <c r="C478" s="94" t="s">
        <v>832</v>
      </c>
      <c r="D478" s="94" t="s">
        <v>888</v>
      </c>
      <c r="E478" s="77">
        <f>VLOOKUP(C478,Spisok!$A$1:$AA$8695,5,0)</f>
        <v>1271.2356103103027</v>
      </c>
      <c r="F478" s="59">
        <f>VLOOKUP(C478,Spisok!$A$1:$AA$8695,2,0)</f>
        <v>0</v>
      </c>
      <c r="G478" s="8" t="str">
        <f>VLOOKUP(C478,Spisok!$A$1:$AA$8695,4,0)</f>
        <v>LAT</v>
      </c>
      <c r="H478" s="10"/>
      <c r="I478" s="10">
        <v>8.3385339731797963</v>
      </c>
      <c r="J478" s="10">
        <v>0</v>
      </c>
      <c r="K478" s="10">
        <f>LARGE(M478:V478,1)+LARGE(M478:V478,2)+LARGE(M478:V478,3)+LARGE(M478:V478,4)+LARGE(M478:V478,5)+LARGE(M478:V478,6)</f>
        <v>0</v>
      </c>
      <c r="L478" s="5">
        <f>SUM(H478:K478)</f>
        <v>8.3385339731797963</v>
      </c>
      <c r="M478" s="10">
        <f>VLOOKUP(C478,игроки1,7,0)</f>
        <v>0</v>
      </c>
      <c r="N478" s="10">
        <f>VLOOKUP(C478,игроки1,9,0)</f>
        <v>0</v>
      </c>
      <c r="O478" s="10">
        <f>VLOOKUP(C478,игроки1,11,0)</f>
        <v>0</v>
      </c>
      <c r="P478" s="10">
        <f>VLOOKUP(C478,Spisok!$A$1:$AL$809,13,0)</f>
        <v>0</v>
      </c>
      <c r="Q478" s="10">
        <f>VLOOKUP(C478,игроки1,15,0)</f>
        <v>0</v>
      </c>
      <c r="R478" s="10">
        <f>VLOOKUP(C478,игроки1,17,0)</f>
        <v>0</v>
      </c>
      <c r="S478" s="10">
        <f>VLOOKUP(C478,игроки1,19,0)</f>
        <v>0</v>
      </c>
      <c r="T478" s="10">
        <f>VLOOKUP(C478,игроки1,21,0)</f>
        <v>0</v>
      </c>
      <c r="U478" s="10">
        <f>VLOOKUP(C478,игроки1,23,0)</f>
        <v>0</v>
      </c>
      <c r="V478" s="21">
        <f>VLOOKUP(C478,игроки1,25,0)</f>
        <v>0</v>
      </c>
      <c r="W478" s="16">
        <f>COUNTIFS(M478:V478,"&gt;0")</f>
        <v>0</v>
      </c>
    </row>
    <row r="479" spans="1:23" s="91" customFormat="1" ht="12.75" customHeight="1" x14ac:dyDescent="0.25">
      <c r="A479" s="13">
        <v>475</v>
      </c>
      <c r="B479" s="13">
        <v>280</v>
      </c>
      <c r="C479" s="94" t="s">
        <v>1146</v>
      </c>
      <c r="D479" s="94"/>
      <c r="E479" s="92">
        <f>VLOOKUP(C479,Spisok!$A$1:$AA$8695,5,0)</f>
        <v>1255.5601496279746</v>
      </c>
      <c r="F479" s="59">
        <f>VLOOKUP(C479,Spisok!$A$1:$AA$8695,2,0)</f>
        <v>0</v>
      </c>
      <c r="G479" s="8" t="str">
        <f>VLOOKUP(C479,Spisok!$A$1:$AA$8695,4,0)</f>
        <v>LAT</v>
      </c>
      <c r="H479" s="10"/>
      <c r="I479" s="10"/>
      <c r="J479" s="10"/>
      <c r="K479" s="10">
        <f>LARGE(M479:V479,1)+LARGE(M479:V479,2)+LARGE(M479:V479,3)+LARGE(M479:V479,4)+LARGE(M479:V479,5)+LARGE(M479:V479,6)</f>
        <v>8.2984307709369158</v>
      </c>
      <c r="L479" s="5">
        <f>SUM(H479:K479)</f>
        <v>8.2984307709369158</v>
      </c>
      <c r="M479" s="10">
        <f>VLOOKUP(C479,игроки1,7,0)</f>
        <v>0</v>
      </c>
      <c r="N479" s="10">
        <f>VLOOKUP(C479,игроки1,9,0)</f>
        <v>0</v>
      </c>
      <c r="O479" s="10">
        <f>VLOOKUP(C479,игроки1,11,0)</f>
        <v>0</v>
      </c>
      <c r="P479" s="10">
        <f>VLOOKUP(C479,Spisok!$A$1:$AL$809,13,0)</f>
        <v>0</v>
      </c>
      <c r="Q479" s="10">
        <f>VLOOKUP(C479,игроки1,15,0)</f>
        <v>0</v>
      </c>
      <c r="R479" s="10">
        <f>VLOOKUP(C479,игроки1,17,0)</f>
        <v>0</v>
      </c>
      <c r="S479" s="10">
        <f>VLOOKUP(C479,игроки1,19,0)</f>
        <v>0</v>
      </c>
      <c r="T479" s="10">
        <f>VLOOKUP(C479,игроки1,21,0)</f>
        <v>8.2984307709369158</v>
      </c>
      <c r="U479" s="10">
        <f>VLOOKUP(C479,игроки1,23,0)</f>
        <v>0</v>
      </c>
      <c r="V479" s="21">
        <f>VLOOKUP(C479,игроки1,25,0)</f>
        <v>0</v>
      </c>
      <c r="W479" s="16">
        <f>COUNTIFS(M479:V479,"&gt;0")</f>
        <v>1</v>
      </c>
    </row>
    <row r="480" spans="1:23" s="91" customFormat="1" ht="12.75" customHeight="1" x14ac:dyDescent="0.25">
      <c r="A480" s="13">
        <v>476</v>
      </c>
      <c r="B480" s="13"/>
      <c r="C480" s="94" t="s">
        <v>621</v>
      </c>
      <c r="D480" s="94" t="s">
        <v>637</v>
      </c>
      <c r="E480" s="77">
        <f>VLOOKUP(C480,Spisok!$A$1:$AA$8695,5,0)</f>
        <v>1207.1443238625507</v>
      </c>
      <c r="F480" s="59">
        <f>VLOOKUP(C480,Spisok!$A$1:$AA$8695,2,0)</f>
        <v>0</v>
      </c>
      <c r="G480" s="8" t="str">
        <f>VLOOKUP(C480,Spisok!$A$1:$AA$8695,4,0)</f>
        <v>IND</v>
      </c>
      <c r="H480" s="10">
        <v>7.9536679536679529</v>
      </c>
      <c r="I480" s="10">
        <v>0</v>
      </c>
      <c r="J480" s="10">
        <v>0</v>
      </c>
      <c r="K480" s="10">
        <f>LARGE(M480:V480,1)+LARGE(M480:V480,2)+LARGE(M480:V480,3)+LARGE(M480:V480,4)+LARGE(M480:V480,5)+LARGE(M480:V480,6)</f>
        <v>0</v>
      </c>
      <c r="L480" s="5">
        <f>SUM(H480:K480)</f>
        <v>7.9536679536679529</v>
      </c>
      <c r="M480" s="10">
        <f>VLOOKUP(C480,игроки1,7,0)</f>
        <v>0</v>
      </c>
      <c r="N480" s="10">
        <f>VLOOKUP(C480,игроки1,9,0)</f>
        <v>0</v>
      </c>
      <c r="O480" s="10">
        <f>VLOOKUP(C480,игроки1,11,0)</f>
        <v>0</v>
      </c>
      <c r="P480" s="10">
        <f>VLOOKUP(C480,Spisok!$A$1:$AL$809,13,0)</f>
        <v>0</v>
      </c>
      <c r="Q480" s="10">
        <f>VLOOKUP(C480,игроки1,15,0)</f>
        <v>0</v>
      </c>
      <c r="R480" s="10">
        <f>VLOOKUP(C480,игроки1,17,0)</f>
        <v>0</v>
      </c>
      <c r="S480" s="10">
        <f>VLOOKUP(C480,игроки1,19,0)</f>
        <v>0</v>
      </c>
      <c r="T480" s="10">
        <f>VLOOKUP(C480,игроки1,21,0)</f>
        <v>0</v>
      </c>
      <c r="U480" s="10">
        <f>VLOOKUP(C480,игроки1,23,0)</f>
        <v>0</v>
      </c>
      <c r="V480" s="21">
        <f>VLOOKUP(C480,игроки1,25,0)</f>
        <v>0</v>
      </c>
      <c r="W480" s="16">
        <f>COUNTIFS(M480:V480,"&gt;0")</f>
        <v>0</v>
      </c>
    </row>
    <row r="481" spans="1:23" s="91" customFormat="1" ht="12.75" customHeight="1" x14ac:dyDescent="0.25">
      <c r="A481" s="13">
        <v>477</v>
      </c>
      <c r="B481" s="13"/>
      <c r="C481" s="94" t="s">
        <v>1032</v>
      </c>
      <c r="D481" s="94"/>
      <c r="E481" s="92">
        <f>VLOOKUP(C481,Spisok!$A$1:$AA$8695,5,0)</f>
        <v>1441.3830097724331</v>
      </c>
      <c r="F481" s="59">
        <f>VLOOKUP(C481,Spisok!$A$1:$AA$8695,2,0)</f>
        <v>0</v>
      </c>
      <c r="G481" s="8" t="str">
        <f>VLOOKUP(C481,Spisok!$A$1:$AA$8695,4,0)</f>
        <v>LAT</v>
      </c>
      <c r="H481" s="10"/>
      <c r="I481" s="10"/>
      <c r="J481" s="10">
        <v>7.9343212681586062</v>
      </c>
      <c r="K481" s="10">
        <f>LARGE(M481:V481,1)+LARGE(M481:V481,2)+LARGE(M481:V481,3)+LARGE(M481:V481,4)+LARGE(M481:V481,5)+LARGE(M481:V481,6)</f>
        <v>0</v>
      </c>
      <c r="L481" s="5">
        <f>SUM(H481:K481)</f>
        <v>7.9343212681586062</v>
      </c>
      <c r="M481" s="10">
        <f>VLOOKUP(C481,игроки1,7,0)</f>
        <v>0</v>
      </c>
      <c r="N481" s="10">
        <f>VLOOKUP(C481,игроки1,9,0)</f>
        <v>0</v>
      </c>
      <c r="O481" s="10">
        <f>VLOOKUP(C481,игроки1,11,0)</f>
        <v>0</v>
      </c>
      <c r="P481" s="10">
        <f>VLOOKUP(C481,Spisok!$A$1:$AL$809,13,0)</f>
        <v>0</v>
      </c>
      <c r="Q481" s="10">
        <f>VLOOKUP(C481,игроки1,15,0)</f>
        <v>0</v>
      </c>
      <c r="R481" s="10">
        <f>VLOOKUP(C481,игроки1,17,0)</f>
        <v>0</v>
      </c>
      <c r="S481" s="10">
        <f>VLOOKUP(C481,игроки1,19,0)</f>
        <v>0</v>
      </c>
      <c r="T481" s="10">
        <f>VLOOKUP(C481,игроки1,21,0)</f>
        <v>0</v>
      </c>
      <c r="U481" s="10">
        <f>VLOOKUP(C481,игроки1,23,0)</f>
        <v>0</v>
      </c>
      <c r="V481" s="21">
        <f>VLOOKUP(C481,игроки1,25,0)</f>
        <v>0</v>
      </c>
      <c r="W481" s="16">
        <f>COUNTIFS(M481:V481,"&gt;0")</f>
        <v>0</v>
      </c>
    </row>
    <row r="482" spans="1:23" s="91" customFormat="1" ht="12.75" customHeight="1" x14ac:dyDescent="0.25">
      <c r="A482" s="13">
        <v>478</v>
      </c>
      <c r="B482" s="13">
        <v>311</v>
      </c>
      <c r="C482" s="94" t="s">
        <v>722</v>
      </c>
      <c r="D482" s="94" t="s">
        <v>754</v>
      </c>
      <c r="E482" s="92">
        <f>VLOOKUP(C482,Spisok!$A$1:$AA$8695,5,0)</f>
        <v>1103.5880494523444</v>
      </c>
      <c r="F482" s="59">
        <f>VLOOKUP(C482,Spisok!$A$1:$AA$8695,2,0)</f>
        <v>0</v>
      </c>
      <c r="G482" s="8" t="str">
        <f>VLOOKUP(C482,Spisok!$A$1:$AA$8695,4,0)</f>
        <v>GER</v>
      </c>
      <c r="H482" s="10">
        <v>4.5744219412098364</v>
      </c>
      <c r="I482" s="10">
        <v>0.42388575661549843</v>
      </c>
      <c r="J482" s="10">
        <v>1.2060518287985702</v>
      </c>
      <c r="K482" s="10">
        <f>LARGE(M482:V482,1)+LARGE(M482:V482,2)+LARGE(M482:V482,3)+LARGE(M482:V482,4)+LARGE(M482:V482,5)+LARGE(M482:V482,6)</f>
        <v>1.613294938070291</v>
      </c>
      <c r="L482" s="5">
        <f>SUM(H482:K482)</f>
        <v>7.817654464694197</v>
      </c>
      <c r="M482" s="10">
        <f>VLOOKUP(C482,игроки1,7,0)</f>
        <v>0</v>
      </c>
      <c r="N482" s="10">
        <f>VLOOKUP(C482,игроки1,9,0)</f>
        <v>0</v>
      </c>
      <c r="O482" s="10">
        <f>VLOOKUP(C482,игроки1,11,0)</f>
        <v>0</v>
      </c>
      <c r="P482" s="10">
        <f>VLOOKUP(C482,Spisok!$A$1:$AL$809,13,0)</f>
        <v>0</v>
      </c>
      <c r="Q482" s="10">
        <f>VLOOKUP(C482,игроки1,15,0)</f>
        <v>0</v>
      </c>
      <c r="R482" s="10">
        <f>VLOOKUP(C482,игроки1,17,0)</f>
        <v>1.613294938070291</v>
      </c>
      <c r="S482" s="10">
        <f>VLOOKUP(C482,игроки1,19,0)</f>
        <v>0</v>
      </c>
      <c r="T482" s="10">
        <f>VLOOKUP(C482,игроки1,21,0)</f>
        <v>0</v>
      </c>
      <c r="U482" s="10">
        <f>VLOOKUP(C482,игроки1,23,0)</f>
        <v>0</v>
      </c>
      <c r="V482" s="21">
        <f>VLOOKUP(C482,игроки1,25,0)</f>
        <v>0</v>
      </c>
      <c r="W482" s="16">
        <f>COUNTIFS(M482:V482,"&gt;0")</f>
        <v>1</v>
      </c>
    </row>
    <row r="483" spans="1:23" s="91" customFormat="1" ht="12.75" customHeight="1" x14ac:dyDescent="0.25">
      <c r="A483" s="13">
        <v>479</v>
      </c>
      <c r="B483" s="13"/>
      <c r="C483" s="94" t="s">
        <v>981</v>
      </c>
      <c r="D483" s="94"/>
      <c r="E483" s="92">
        <f>VLOOKUP(C483,Spisok!$A$1:$AA$8695,5,0)</f>
        <v>1200</v>
      </c>
      <c r="F483" s="59">
        <f>VLOOKUP(C483,Spisok!$A$1:$AA$8695,2,0)</f>
        <v>0</v>
      </c>
      <c r="G483" s="8" t="str">
        <f>VLOOKUP(C483,Spisok!$A$1:$AA$8695,4,0)</f>
        <v>USA</v>
      </c>
      <c r="H483" s="10"/>
      <c r="I483" s="10"/>
      <c r="J483" s="10">
        <v>7.7160128007585636</v>
      </c>
      <c r="K483" s="10">
        <f>LARGE(M483:V483,1)+LARGE(M483:V483,2)+LARGE(M483:V483,3)+LARGE(M483:V483,4)+LARGE(M483:V483,5)+LARGE(M483:V483,6)</f>
        <v>0</v>
      </c>
      <c r="L483" s="5">
        <f>SUM(H483:K483)</f>
        <v>7.7160128007585636</v>
      </c>
      <c r="M483" s="10">
        <f>VLOOKUP(C483,игроки1,7,0)</f>
        <v>0</v>
      </c>
      <c r="N483" s="10">
        <f>VLOOKUP(C483,игроки1,9,0)</f>
        <v>0</v>
      </c>
      <c r="O483" s="10">
        <f>VLOOKUP(C483,игроки1,11,0)</f>
        <v>0</v>
      </c>
      <c r="P483" s="10">
        <f>VLOOKUP(C483,Spisok!$A$1:$AL$809,13,0)</f>
        <v>0</v>
      </c>
      <c r="Q483" s="10">
        <f>VLOOKUP(C483,игроки1,15,0)</f>
        <v>0</v>
      </c>
      <c r="R483" s="10">
        <f>VLOOKUP(C483,игроки1,17,0)</f>
        <v>0</v>
      </c>
      <c r="S483" s="10">
        <f>VLOOKUP(C483,игроки1,19,0)</f>
        <v>0</v>
      </c>
      <c r="T483" s="10">
        <f>VLOOKUP(C483,игроки1,21,0)</f>
        <v>0</v>
      </c>
      <c r="U483" s="10">
        <f>VLOOKUP(C483,игроки1,23,0)</f>
        <v>0</v>
      </c>
      <c r="V483" s="21">
        <f>VLOOKUP(C483,игроки1,25,0)</f>
        <v>0</v>
      </c>
      <c r="W483" s="16">
        <f>COUNTIFS(M483:V483,"&gt;0")</f>
        <v>0</v>
      </c>
    </row>
    <row r="484" spans="1:23" s="91" customFormat="1" ht="12.75" customHeight="1" x14ac:dyDescent="0.25">
      <c r="A484" s="13">
        <v>480</v>
      </c>
      <c r="B484" s="13"/>
      <c r="C484" s="94" t="s">
        <v>805</v>
      </c>
      <c r="D484" s="94" t="s">
        <v>890</v>
      </c>
      <c r="E484" s="77">
        <f>VLOOKUP(C484,Spisok!$A$1:$AA$8695,5,0)</f>
        <v>1252.6578774337968</v>
      </c>
      <c r="F484" s="59">
        <f>VLOOKUP(C484,Spisok!$A$1:$AA$8695,2,0)</f>
        <v>0</v>
      </c>
      <c r="G484" s="8" t="str">
        <f>VLOOKUP(C484,Spisok!$A$1:$AA$8695,4,0)</f>
        <v>LAT</v>
      </c>
      <c r="H484" s="10"/>
      <c r="I484" s="10">
        <v>7.4395148397365292</v>
      </c>
      <c r="J484" s="10">
        <v>0</v>
      </c>
      <c r="K484" s="10">
        <f>LARGE(M484:V484,1)+LARGE(M484:V484,2)+LARGE(M484:V484,3)+LARGE(M484:V484,4)+LARGE(M484:V484,5)+LARGE(M484:V484,6)</f>
        <v>0</v>
      </c>
      <c r="L484" s="5">
        <f>SUM(H484:K484)</f>
        <v>7.4395148397365292</v>
      </c>
      <c r="M484" s="10">
        <f>VLOOKUP(C484,игроки1,7,0)</f>
        <v>0</v>
      </c>
      <c r="N484" s="10">
        <f>VLOOKUP(C484,игроки1,9,0)</f>
        <v>0</v>
      </c>
      <c r="O484" s="10">
        <f>VLOOKUP(C484,игроки1,11,0)</f>
        <v>0</v>
      </c>
      <c r="P484" s="10">
        <f>VLOOKUP(C484,Spisok!$A$1:$AL$809,13,0)</f>
        <v>0</v>
      </c>
      <c r="Q484" s="10">
        <f>VLOOKUP(C484,игроки1,15,0)</f>
        <v>0</v>
      </c>
      <c r="R484" s="10">
        <f>VLOOKUP(C484,игроки1,17,0)</f>
        <v>0</v>
      </c>
      <c r="S484" s="10">
        <f>VLOOKUP(C484,игроки1,19,0)</f>
        <v>0</v>
      </c>
      <c r="T484" s="10">
        <f>VLOOKUP(C484,игроки1,21,0)</f>
        <v>0</v>
      </c>
      <c r="U484" s="10">
        <f>VLOOKUP(C484,игроки1,23,0)</f>
        <v>0</v>
      </c>
      <c r="V484" s="21">
        <f>VLOOKUP(C484,игроки1,25,0)</f>
        <v>0</v>
      </c>
      <c r="W484" s="16">
        <f>COUNTIFS(M484:V484,"&gt;0")</f>
        <v>0</v>
      </c>
    </row>
    <row r="485" spans="1:23" s="91" customFormat="1" ht="12.75" customHeight="1" x14ac:dyDescent="0.25">
      <c r="A485" s="13">
        <v>481</v>
      </c>
      <c r="B485" s="13"/>
      <c r="C485" s="94" t="s">
        <v>995</v>
      </c>
      <c r="D485" s="94" t="s">
        <v>1011</v>
      </c>
      <c r="E485" s="92">
        <f>VLOOKUP(C485,Spisok!$A$1:$AA$8695,5,0)</f>
        <v>1237.2020245811459</v>
      </c>
      <c r="F485" s="59">
        <f>VLOOKUP(C485,Spisok!$A$1:$AA$8695,2,0)</f>
        <v>0</v>
      </c>
      <c r="G485" s="8" t="str">
        <f>VLOOKUP(C485,Spisok!$A$1:$AA$8695,4,0)</f>
        <v>RUS</v>
      </c>
      <c r="H485" s="10"/>
      <c r="I485" s="10"/>
      <c r="J485" s="10">
        <v>7.1646208282369397</v>
      </c>
      <c r="K485" s="10">
        <f>LARGE(M485:V485,1)+LARGE(M485:V485,2)+LARGE(M485:V485,3)+LARGE(M485:V485,4)+LARGE(M485:V485,5)+LARGE(M485:V485,6)</f>
        <v>0</v>
      </c>
      <c r="L485" s="5">
        <f>SUM(H485:K485)</f>
        <v>7.1646208282369397</v>
      </c>
      <c r="M485" s="10">
        <f>VLOOKUP(C485,игроки1,7,0)</f>
        <v>0</v>
      </c>
      <c r="N485" s="10">
        <f>VLOOKUP(C485,игроки1,9,0)</f>
        <v>0</v>
      </c>
      <c r="O485" s="10">
        <f>VLOOKUP(C485,игроки1,11,0)</f>
        <v>0</v>
      </c>
      <c r="P485" s="10">
        <f>VLOOKUP(C485,Spisok!$A$1:$AL$809,13,0)</f>
        <v>0</v>
      </c>
      <c r="Q485" s="10">
        <f>VLOOKUP(C485,игроки1,15,0)</f>
        <v>0</v>
      </c>
      <c r="R485" s="10">
        <f>VLOOKUP(C485,игроки1,17,0)</f>
        <v>0</v>
      </c>
      <c r="S485" s="10">
        <f>VLOOKUP(C485,игроки1,19,0)</f>
        <v>0</v>
      </c>
      <c r="T485" s="10">
        <f>VLOOKUP(C485,игроки1,21,0)</f>
        <v>0</v>
      </c>
      <c r="U485" s="10">
        <f>VLOOKUP(C485,игроки1,23,0)</f>
        <v>0</v>
      </c>
      <c r="V485" s="21">
        <f>VLOOKUP(C485,игроки1,25,0)</f>
        <v>0</v>
      </c>
      <c r="W485" s="16">
        <f>COUNTIFS(M485:V485,"&gt;0")</f>
        <v>0</v>
      </c>
    </row>
    <row r="486" spans="1:23" s="91" customFormat="1" ht="12.75" customHeight="1" x14ac:dyDescent="0.25">
      <c r="A486" s="13">
        <v>482</v>
      </c>
      <c r="B486" s="13">
        <v>286</v>
      </c>
      <c r="C486" s="94" t="s">
        <v>1120</v>
      </c>
      <c r="D486" s="94"/>
      <c r="E486" s="92">
        <f>VLOOKUP(C486,Spisok!$A$1:$AA$8695,5,0)</f>
        <v>1223.488790484043</v>
      </c>
      <c r="F486" s="59">
        <f>VLOOKUP(C486,Spisok!$A$1:$AA$8695,2,0)</f>
        <v>0</v>
      </c>
      <c r="G486" s="8" t="str">
        <f>VLOOKUP(C486,Spisok!$A$1:$AA$8695,4,0)</f>
        <v>GBR</v>
      </c>
      <c r="H486" s="10"/>
      <c r="I486" s="10"/>
      <c r="J486" s="10"/>
      <c r="K486" s="10">
        <f>LARGE(M486:V486,1)+LARGE(M486:V486,2)+LARGE(M486:V486,3)+LARGE(M486:V486,4)+LARGE(M486:V486,5)+LARGE(M486:V486,6)</f>
        <v>7.0304020921869892</v>
      </c>
      <c r="L486" s="5">
        <f>SUM(H486:K486)</f>
        <v>7.0304020921869892</v>
      </c>
      <c r="M486" s="10">
        <f>VLOOKUP(C486,игроки1,7,0)</f>
        <v>0</v>
      </c>
      <c r="N486" s="10">
        <f>VLOOKUP(C486,игроки1,9,0)</f>
        <v>0</v>
      </c>
      <c r="O486" s="10">
        <f>VLOOKUP(C486,игроки1,11,0)</f>
        <v>0</v>
      </c>
      <c r="P486" s="10">
        <f>VLOOKUP(C486,Spisok!$A$1:$AL$809,13,0)</f>
        <v>0</v>
      </c>
      <c r="Q486" s="10">
        <f>VLOOKUP(C486,игроки1,15,0)</f>
        <v>0</v>
      </c>
      <c r="R486" s="10">
        <f>VLOOKUP(C486,игроки1,17,0)</f>
        <v>7.0304020921869892</v>
      </c>
      <c r="S486" s="10">
        <f>VLOOKUP(C486,игроки1,19,0)</f>
        <v>0</v>
      </c>
      <c r="T486" s="10">
        <f>VLOOKUP(C486,игроки1,21,0)</f>
        <v>0</v>
      </c>
      <c r="U486" s="10">
        <f>VLOOKUP(C486,игроки1,23,0)</f>
        <v>0</v>
      </c>
      <c r="V486" s="21">
        <f>VLOOKUP(C486,игроки1,25,0)</f>
        <v>0</v>
      </c>
      <c r="W486" s="16">
        <f>COUNTIFS(M486:V486,"&gt;0")</f>
        <v>1</v>
      </c>
    </row>
    <row r="487" spans="1:23" s="91" customFormat="1" ht="12.75" customHeight="1" x14ac:dyDescent="0.25">
      <c r="A487" s="13">
        <v>483</v>
      </c>
      <c r="B487" s="13"/>
      <c r="C487" s="94" t="s">
        <v>955</v>
      </c>
      <c r="D487" s="94" t="s">
        <v>891</v>
      </c>
      <c r="E487" s="77">
        <f>VLOOKUP(C487,Spisok!$A$1:$AA$8695,5,0)</f>
        <v>1246.66626232354</v>
      </c>
      <c r="F487" s="59">
        <f>VLOOKUP(C487,Spisok!$A$1:$AA$8695,2,0)</f>
        <v>0</v>
      </c>
      <c r="G487" s="8" t="str">
        <f>VLOOKUP(C487,Spisok!$A$1:$AA$8695,4,0)</f>
        <v>LAT</v>
      </c>
      <c r="H487" s="10"/>
      <c r="I487" s="10">
        <v>6.9937342853232183</v>
      </c>
      <c r="J487" s="10">
        <v>0</v>
      </c>
      <c r="K487" s="10">
        <f>LARGE(M487:V487,1)+LARGE(M487:V487,2)+LARGE(M487:V487,3)+LARGE(M487:V487,4)+LARGE(M487:V487,5)+LARGE(M487:V487,6)</f>
        <v>0</v>
      </c>
      <c r="L487" s="5">
        <f>SUM(H487:K487)</f>
        <v>6.9937342853232183</v>
      </c>
      <c r="M487" s="10">
        <f>VLOOKUP(C487,игроки1,7,0)</f>
        <v>0</v>
      </c>
      <c r="N487" s="10">
        <f>VLOOKUP(C487,игроки1,9,0)</f>
        <v>0</v>
      </c>
      <c r="O487" s="10">
        <f>VLOOKUP(C487,игроки1,11,0)</f>
        <v>0</v>
      </c>
      <c r="P487" s="10">
        <f>VLOOKUP(C487,Spisok!$A$1:$AL$809,13,0)</f>
        <v>0</v>
      </c>
      <c r="Q487" s="10">
        <f>VLOOKUP(C487,игроки1,15,0)</f>
        <v>0</v>
      </c>
      <c r="R487" s="10">
        <f>VLOOKUP(C487,игроки1,17,0)</f>
        <v>0</v>
      </c>
      <c r="S487" s="10">
        <f>VLOOKUP(C487,игроки1,19,0)</f>
        <v>0</v>
      </c>
      <c r="T487" s="10">
        <f>VLOOKUP(C487,игроки1,21,0)</f>
        <v>0</v>
      </c>
      <c r="U487" s="10">
        <f>VLOOKUP(C487,игроки1,23,0)</f>
        <v>0</v>
      </c>
      <c r="V487" s="21">
        <f>VLOOKUP(C487,игроки1,25,0)</f>
        <v>0</v>
      </c>
      <c r="W487" s="16">
        <f>COUNTIFS(M487:V487,"&gt;0")</f>
        <v>0</v>
      </c>
    </row>
    <row r="488" spans="1:23" s="91" customFormat="1" ht="12.75" customHeight="1" x14ac:dyDescent="0.25">
      <c r="A488" s="13">
        <v>484</v>
      </c>
      <c r="B488" s="13"/>
      <c r="C488" s="94" t="s">
        <v>721</v>
      </c>
      <c r="D488" s="94" t="s">
        <v>753</v>
      </c>
      <c r="E488" s="77">
        <f>VLOOKUP(C488,Spisok!$A$1:$AA$8695,5,0)</f>
        <v>1158</v>
      </c>
      <c r="F488" s="59">
        <f>VLOOKUP(C488,Spisok!$A$1:$AA$8695,2,0)</f>
        <v>0</v>
      </c>
      <c r="G488" s="8" t="str">
        <f>VLOOKUP(C488,Spisok!$A$1:$AA$8695,4,0)</f>
        <v>GER</v>
      </c>
      <c r="H488" s="10">
        <v>6.9767441860465116</v>
      </c>
      <c r="I488" s="10">
        <v>0</v>
      </c>
      <c r="J488" s="10">
        <v>0</v>
      </c>
      <c r="K488" s="10">
        <f>LARGE(M488:V488,1)+LARGE(M488:V488,2)+LARGE(M488:V488,3)+LARGE(M488:V488,4)+LARGE(M488:V488,5)+LARGE(M488:V488,6)</f>
        <v>0</v>
      </c>
      <c r="L488" s="5">
        <f>SUM(H488:K488)</f>
        <v>6.9767441860465116</v>
      </c>
      <c r="M488" s="10">
        <f>VLOOKUP(C488,игроки1,7,0)</f>
        <v>0</v>
      </c>
      <c r="N488" s="10">
        <f>VLOOKUP(C488,игроки1,9,0)</f>
        <v>0</v>
      </c>
      <c r="O488" s="10">
        <f>VLOOKUP(C488,игроки1,11,0)</f>
        <v>0</v>
      </c>
      <c r="P488" s="10">
        <f>VLOOKUP(C488,Spisok!$A$1:$AL$809,13,0)</f>
        <v>0</v>
      </c>
      <c r="Q488" s="10">
        <f>VLOOKUP(C488,игроки1,15,0)</f>
        <v>0</v>
      </c>
      <c r="R488" s="10">
        <f>VLOOKUP(C488,игроки1,17,0)</f>
        <v>0</v>
      </c>
      <c r="S488" s="10">
        <f>VLOOKUP(C488,игроки1,19,0)</f>
        <v>0</v>
      </c>
      <c r="T488" s="10">
        <f>VLOOKUP(C488,игроки1,21,0)</f>
        <v>0</v>
      </c>
      <c r="U488" s="10">
        <f>VLOOKUP(C488,игроки1,23,0)</f>
        <v>0</v>
      </c>
      <c r="V488" s="21">
        <f>VLOOKUP(C488,игроки1,25,0)</f>
        <v>0</v>
      </c>
      <c r="W488" s="16">
        <f>COUNTIFS(M488:V488,"&gt;0")</f>
        <v>0</v>
      </c>
    </row>
    <row r="489" spans="1:23" s="91" customFormat="1" ht="12.75" customHeight="1" x14ac:dyDescent="0.25">
      <c r="A489" s="13">
        <v>485</v>
      </c>
      <c r="B489" s="13"/>
      <c r="C489" s="94" t="s">
        <v>744</v>
      </c>
      <c r="D489" s="94"/>
      <c r="E489" s="92">
        <f>VLOOKUP(C489,Spisok!$A$1:$AA$8695,5,0)</f>
        <v>1143.5776435467196</v>
      </c>
      <c r="F489" s="59">
        <f>VLOOKUP(C489,Spisok!$A$1:$AA$8695,2,0)</f>
        <v>0</v>
      </c>
      <c r="G489" s="8" t="str">
        <f>VLOOKUP(C489,Spisok!$A$1:$AA$8695,4,0)</f>
        <v>USA</v>
      </c>
      <c r="H489" s="10"/>
      <c r="I489" s="10">
        <v>2.5147928994082842</v>
      </c>
      <c r="J489" s="10">
        <v>4.2095873045682897</v>
      </c>
      <c r="K489" s="10">
        <f>LARGE(M489:V489,1)+LARGE(M489:V489,2)+LARGE(M489:V489,3)+LARGE(M489:V489,4)+LARGE(M489:V489,5)+LARGE(M489:V489,6)</f>
        <v>0</v>
      </c>
      <c r="L489" s="5">
        <f>SUM(H489:K489)</f>
        <v>6.7243802039765743</v>
      </c>
      <c r="M489" s="10">
        <f>VLOOKUP(C489,игроки1,7,0)</f>
        <v>0</v>
      </c>
      <c r="N489" s="10">
        <f>VLOOKUP(C489,игроки1,9,0)</f>
        <v>0</v>
      </c>
      <c r="O489" s="10">
        <f>VLOOKUP(C489,игроки1,11,0)</f>
        <v>0</v>
      </c>
      <c r="P489" s="10">
        <f>VLOOKUP(C489,Spisok!$A$1:$AL$809,13,0)</f>
        <v>0</v>
      </c>
      <c r="Q489" s="10">
        <f>VLOOKUP(C489,игроки1,15,0)</f>
        <v>0</v>
      </c>
      <c r="R489" s="10">
        <f>VLOOKUP(C489,игроки1,17,0)</f>
        <v>0</v>
      </c>
      <c r="S489" s="10">
        <f>VLOOKUP(C489,игроки1,19,0)</f>
        <v>0</v>
      </c>
      <c r="T489" s="10">
        <f>VLOOKUP(C489,игроки1,21,0)</f>
        <v>0</v>
      </c>
      <c r="U489" s="10">
        <f>VLOOKUP(C489,игроки1,23,0)</f>
        <v>0</v>
      </c>
      <c r="V489" s="21">
        <f>VLOOKUP(C489,игроки1,25,0)</f>
        <v>0</v>
      </c>
      <c r="W489" s="16">
        <f>COUNTIFS(M489:V489,"&gt;0")</f>
        <v>0</v>
      </c>
    </row>
    <row r="490" spans="1:23" s="91" customFormat="1" ht="12.75" customHeight="1" x14ac:dyDescent="0.25">
      <c r="A490" s="13">
        <v>486</v>
      </c>
      <c r="B490" s="13"/>
      <c r="C490" s="94" t="s">
        <v>756</v>
      </c>
      <c r="D490" s="94"/>
      <c r="E490" s="92">
        <f>VLOOKUP(C490,Spisok!$A$1:$AA$8695,5,0)</f>
        <v>1240.3797803408493</v>
      </c>
      <c r="F490" s="59">
        <f>VLOOKUP(C490,Spisok!$A$1:$AA$8695,2,0)</f>
        <v>0</v>
      </c>
      <c r="G490" s="8" t="str">
        <f>VLOOKUP(C490,Spisok!$A$1:$AA$8695,4,0)</f>
        <v>FIN</v>
      </c>
      <c r="H490" s="10"/>
      <c r="I490" s="10">
        <v>6.3714948945442114</v>
      </c>
      <c r="J490" s="10">
        <v>0.01</v>
      </c>
      <c r="K490" s="10">
        <f>LARGE(M490:V490,1)+LARGE(M490:V490,2)+LARGE(M490:V490,3)+LARGE(M490:V490,4)+LARGE(M490:V490,5)+LARGE(M490:V490,6)</f>
        <v>0</v>
      </c>
      <c r="L490" s="5">
        <f>SUM(H490:K490)</f>
        <v>6.3814948945442111</v>
      </c>
      <c r="M490" s="10">
        <f>VLOOKUP(C490,игроки1,7,0)</f>
        <v>0</v>
      </c>
      <c r="N490" s="10">
        <f>VLOOKUP(C490,игроки1,9,0)</f>
        <v>0</v>
      </c>
      <c r="O490" s="10">
        <f>VLOOKUP(C490,игроки1,11,0)</f>
        <v>0</v>
      </c>
      <c r="P490" s="10">
        <f>VLOOKUP(C490,Spisok!$A$1:$AL$809,13,0)</f>
        <v>0</v>
      </c>
      <c r="Q490" s="10">
        <f>VLOOKUP(C490,игроки1,15,0)</f>
        <v>0</v>
      </c>
      <c r="R490" s="10">
        <f>VLOOKUP(C490,игроки1,17,0)</f>
        <v>0</v>
      </c>
      <c r="S490" s="10">
        <f>VLOOKUP(C490,игроки1,19,0)</f>
        <v>0</v>
      </c>
      <c r="T490" s="10">
        <f>VLOOKUP(C490,игроки1,21,0)</f>
        <v>0</v>
      </c>
      <c r="U490" s="10">
        <f>VLOOKUP(C490,игроки1,23,0)</f>
        <v>0</v>
      </c>
      <c r="V490" s="21">
        <f>VLOOKUP(C490,игроки1,25,0)</f>
        <v>0</v>
      </c>
      <c r="W490" s="16">
        <f>COUNTIFS(M490:V490,"&gt;0")</f>
        <v>0</v>
      </c>
    </row>
    <row r="491" spans="1:23" s="91" customFormat="1" ht="12.75" customHeight="1" x14ac:dyDescent="0.25">
      <c r="A491" s="13">
        <v>487</v>
      </c>
      <c r="B491" s="13"/>
      <c r="C491" s="94" t="s">
        <v>779</v>
      </c>
      <c r="D491" s="94" t="s">
        <v>773</v>
      </c>
      <c r="E491" s="92">
        <f>VLOOKUP(C491,Spisok!$A$1:$AA$8695,5,0)</f>
        <v>1199.1497727681772</v>
      </c>
      <c r="F491" s="59">
        <f>VLOOKUP(C491,Spisok!$A$1:$AA$8695,2,0)</f>
        <v>0</v>
      </c>
      <c r="G491" s="8" t="str">
        <f>VLOOKUP(C491,Spisok!$A$1:$AA$8695,4,0)</f>
        <v>RUS</v>
      </c>
      <c r="H491" s="10"/>
      <c r="I491" s="10">
        <v>5.367746815875809</v>
      </c>
      <c r="J491" s="10">
        <v>0.73459939531368112</v>
      </c>
      <c r="K491" s="10">
        <f>LARGE(M491:V491,1)+LARGE(M491:V491,2)+LARGE(M491:V491,3)+LARGE(M491:V491,4)+LARGE(M491:V491,5)+LARGE(M491:V491,6)</f>
        <v>0</v>
      </c>
      <c r="L491" s="5">
        <f>SUM(H491:K491)</f>
        <v>6.1023462111894897</v>
      </c>
      <c r="M491" s="10">
        <f>VLOOKUP(C491,игроки1,7,0)</f>
        <v>0</v>
      </c>
      <c r="N491" s="10">
        <f>VLOOKUP(C491,игроки1,9,0)</f>
        <v>0</v>
      </c>
      <c r="O491" s="10">
        <f>VLOOKUP(C491,игроки1,11,0)</f>
        <v>0</v>
      </c>
      <c r="P491" s="10">
        <f>VLOOKUP(C491,Spisok!$A$1:$AL$809,13,0)</f>
        <v>0</v>
      </c>
      <c r="Q491" s="10">
        <f>VLOOKUP(C491,игроки1,15,0)</f>
        <v>0</v>
      </c>
      <c r="R491" s="10">
        <f>VLOOKUP(C491,игроки1,17,0)</f>
        <v>0</v>
      </c>
      <c r="S491" s="10">
        <f>VLOOKUP(C491,игроки1,19,0)</f>
        <v>0</v>
      </c>
      <c r="T491" s="10">
        <f>VLOOKUP(C491,игроки1,21,0)</f>
        <v>0</v>
      </c>
      <c r="U491" s="10">
        <f>VLOOKUP(C491,игроки1,23,0)</f>
        <v>0</v>
      </c>
      <c r="V491" s="21">
        <f>VLOOKUP(C491,игроки1,25,0)</f>
        <v>0</v>
      </c>
      <c r="W491" s="16">
        <f>COUNTIFS(M491:V491,"&gt;0")</f>
        <v>0</v>
      </c>
    </row>
    <row r="492" spans="1:23" s="91" customFormat="1" ht="12.75" customHeight="1" x14ac:dyDescent="0.25">
      <c r="A492" s="13">
        <v>488</v>
      </c>
      <c r="B492" s="13">
        <v>290</v>
      </c>
      <c r="C492" s="94" t="s">
        <v>1116</v>
      </c>
      <c r="D492" s="94"/>
      <c r="E492" s="92">
        <f>VLOOKUP(C492,Spisok!$A$1:$AA$8695,5,0)</f>
        <v>1200</v>
      </c>
      <c r="F492" s="59">
        <f>VLOOKUP(C492,Spisok!$A$1:$AA$8695,2,0)</f>
        <v>0</v>
      </c>
      <c r="G492" s="8" t="str">
        <f>VLOOKUP(C492,Spisok!$A$1:$AA$8695,4,0)</f>
        <v>USA</v>
      </c>
      <c r="H492" s="10"/>
      <c r="I492" s="10"/>
      <c r="J492" s="10"/>
      <c r="K492" s="10">
        <f>LARGE(M492:V492,1)+LARGE(M492:V492,2)+LARGE(M492:V492,3)+LARGE(M492:V492,4)+LARGE(M492:V492,5)+LARGE(M492:V492,6)</f>
        <v>6.0218511553386476</v>
      </c>
      <c r="L492" s="5">
        <f>SUM(H492:K492)</f>
        <v>6.0218511553386476</v>
      </c>
      <c r="M492" s="10">
        <f>VLOOKUP(C492,игроки1,7,0)</f>
        <v>0</v>
      </c>
      <c r="N492" s="10">
        <f>VLOOKUP(C492,игроки1,9,0)</f>
        <v>0</v>
      </c>
      <c r="O492" s="10">
        <f>VLOOKUP(C492,игроки1,11,0)</f>
        <v>0</v>
      </c>
      <c r="P492" s="10">
        <f>VLOOKUP(C492,Spisok!$A$1:$AL$809,13,0)</f>
        <v>0</v>
      </c>
      <c r="Q492" s="10">
        <f>VLOOKUP(C492,игроки1,15,0)</f>
        <v>6.0218511553386476</v>
      </c>
      <c r="R492" s="10">
        <f>VLOOKUP(C492,игроки1,17,0)</f>
        <v>0</v>
      </c>
      <c r="S492" s="10">
        <f>VLOOKUP(C492,игроки1,19,0)</f>
        <v>0</v>
      </c>
      <c r="T492" s="10">
        <f>VLOOKUP(C492,игроки1,21,0)</f>
        <v>0</v>
      </c>
      <c r="U492" s="10">
        <f>VLOOKUP(C492,игроки1,23,0)</f>
        <v>0</v>
      </c>
      <c r="V492" s="21">
        <f>VLOOKUP(C492,игроки1,25,0)</f>
        <v>0</v>
      </c>
      <c r="W492" s="16">
        <f>COUNTIFS(M492:V492,"&gt;0")</f>
        <v>1</v>
      </c>
    </row>
    <row r="493" spans="1:23" s="91" customFormat="1" ht="12.75" customHeight="1" x14ac:dyDescent="0.25">
      <c r="A493" s="13">
        <v>489</v>
      </c>
      <c r="B493" s="13"/>
      <c r="C493" s="68" t="s">
        <v>823</v>
      </c>
      <c r="D493" s="68"/>
      <c r="E493" s="96">
        <f>VLOOKUP(C493,Spisok!$A$1:$AA$8695,5,0)</f>
        <v>1196.1149234728425</v>
      </c>
      <c r="F493" s="59">
        <f>VLOOKUP(C493,Spisok!$A$1:$AA$8695,2,0)</f>
        <v>0</v>
      </c>
      <c r="G493" s="69" t="str">
        <f>VLOOKUP(C493,Spisok!$A$1:$AA$8695,4,0)</f>
        <v>SRB</v>
      </c>
      <c r="H493" s="70"/>
      <c r="I493" s="70">
        <v>6.0218511553386476</v>
      </c>
      <c r="J493" s="70">
        <v>0</v>
      </c>
      <c r="K493" s="10">
        <f>LARGE(M493:V493,1)+LARGE(M493:V493,2)+LARGE(M493:V493,3)+LARGE(M493:V493,4)+LARGE(M493:V493,5)+LARGE(M493:V493,6)</f>
        <v>0</v>
      </c>
      <c r="L493" s="5">
        <f>SUM(H493:K493)</f>
        <v>6.0218511553386476</v>
      </c>
      <c r="M493" s="10">
        <f>VLOOKUP(C493,игроки1,7,0)</f>
        <v>0</v>
      </c>
      <c r="N493" s="10">
        <f>VLOOKUP(C493,игроки1,9,0)</f>
        <v>0</v>
      </c>
      <c r="O493" s="10">
        <f>VLOOKUP(C493,игроки1,11,0)</f>
        <v>0</v>
      </c>
      <c r="P493" s="10">
        <f>VLOOKUP(C493,Spisok!$A$1:$AL$809,13,0)</f>
        <v>0</v>
      </c>
      <c r="Q493" s="10">
        <f>VLOOKUP(C493,игроки1,15,0)</f>
        <v>0</v>
      </c>
      <c r="R493" s="10">
        <f>VLOOKUP(C493,игроки1,17,0)</f>
        <v>0</v>
      </c>
      <c r="S493" s="10">
        <f>VLOOKUP(C493,игроки1,19,0)</f>
        <v>0</v>
      </c>
      <c r="T493" s="10">
        <f>VLOOKUP(C493,игроки1,21,0)</f>
        <v>0</v>
      </c>
      <c r="U493" s="10">
        <f>VLOOKUP(C493,игроки1,23,0)</f>
        <v>0</v>
      </c>
      <c r="V493" s="21">
        <f>VLOOKUP(C493,игроки1,25,0)</f>
        <v>0</v>
      </c>
      <c r="W493" s="16">
        <f>COUNTIFS(M493:V493,"&gt;0")</f>
        <v>0</v>
      </c>
    </row>
    <row r="494" spans="1:23" s="91" customFormat="1" ht="12.75" customHeight="1" x14ac:dyDescent="0.25">
      <c r="A494" s="13">
        <v>490</v>
      </c>
      <c r="B494" s="13">
        <v>291</v>
      </c>
      <c r="C494" s="94" t="s">
        <v>1132</v>
      </c>
      <c r="D494" s="94"/>
      <c r="E494" s="92">
        <f>VLOOKUP(C494,Spisok!$A$1:$AA$8695,5,0)</f>
        <v>1445.8991405190434</v>
      </c>
      <c r="F494" s="59">
        <f>VLOOKUP(C494,Spisok!$A$1:$AA$8695,2,0)</f>
        <v>0</v>
      </c>
      <c r="G494" s="8" t="str">
        <f>VLOOKUP(C494,Spisok!$A$1:$AA$8695,4,0)</f>
        <v>LAT</v>
      </c>
      <c r="H494" s="10"/>
      <c r="I494" s="10"/>
      <c r="J494" s="10"/>
      <c r="K494" s="10">
        <f>LARGE(M494:V494,1)+LARGE(M494:V494,2)+LARGE(M494:V494,3)+LARGE(M494:V494,4)+LARGE(M494:V494,5)+LARGE(M494:V494,6)</f>
        <v>5.9305827712003802</v>
      </c>
      <c r="L494" s="5">
        <f>SUM(H494:K494)</f>
        <v>5.9305827712003802</v>
      </c>
      <c r="M494" s="10">
        <f>VLOOKUP(C494,игроки1,7,0)</f>
        <v>0</v>
      </c>
      <c r="N494" s="10">
        <f>VLOOKUP(C494,игроки1,9,0)</f>
        <v>0</v>
      </c>
      <c r="O494" s="10">
        <f>VLOOKUP(C494,игроки1,11,0)</f>
        <v>0</v>
      </c>
      <c r="P494" s="10">
        <f>VLOOKUP(C494,Spisok!$A$1:$AL$809,13,0)</f>
        <v>0</v>
      </c>
      <c r="Q494" s="10">
        <f>VLOOKUP(C494,игроки1,15,0)</f>
        <v>0</v>
      </c>
      <c r="R494" s="10">
        <f>VLOOKUP(C494,игроки1,17,0)</f>
        <v>0</v>
      </c>
      <c r="S494" s="10">
        <f>VLOOKUP(C494,игроки1,19,0)</f>
        <v>0</v>
      </c>
      <c r="T494" s="10">
        <f>VLOOKUP(C494,игроки1,21,0)</f>
        <v>5.9305827712003802</v>
      </c>
      <c r="U494" s="10">
        <f>VLOOKUP(C494,игроки1,23,0)</f>
        <v>0</v>
      </c>
      <c r="V494" s="21">
        <f>VLOOKUP(C494,игроки1,25,0)</f>
        <v>0</v>
      </c>
      <c r="W494" s="16">
        <f>COUNTIFS(M494:V494,"&gt;0")</f>
        <v>1</v>
      </c>
    </row>
    <row r="495" spans="1:23" s="91" customFormat="1" ht="12.75" customHeight="1" x14ac:dyDescent="0.25">
      <c r="A495" s="13">
        <v>491</v>
      </c>
      <c r="B495" s="13">
        <v>305</v>
      </c>
      <c r="C495" s="94" t="s">
        <v>1075</v>
      </c>
      <c r="D495" s="94"/>
      <c r="E495" s="92">
        <f>VLOOKUP(C495,Spisok!$A$1:$AA$8695,5,0)</f>
        <v>1246</v>
      </c>
      <c r="F495" s="59">
        <f>VLOOKUP(C495,Spisok!$A$1:$AA$8695,2,0)</f>
        <v>0</v>
      </c>
      <c r="G495" s="8" t="str">
        <f>VLOOKUP(C495,Spisok!$A$1:$AA$8695,4,0)</f>
        <v>LAT</v>
      </c>
      <c r="H495" s="10"/>
      <c r="I495" s="10"/>
      <c r="J495" s="10">
        <v>2.9323092089049538</v>
      </c>
      <c r="K495" s="10">
        <f>LARGE(M495:V495,1)+LARGE(M495:V495,2)+LARGE(M495:V495,3)+LARGE(M495:V495,4)+LARGE(M495:V495,5)+LARGE(M495:V495,6)</f>
        <v>2.9323092089049538</v>
      </c>
      <c r="L495" s="5">
        <f>SUM(H495:K495)</f>
        <v>5.8646184178099077</v>
      </c>
      <c r="M495" s="10">
        <f>VLOOKUP(C495,игроки1,7,0)</f>
        <v>2.9323092089049538</v>
      </c>
      <c r="N495" s="10">
        <f>VLOOKUP(C495,игроки1,9,0)</f>
        <v>0</v>
      </c>
      <c r="O495" s="10">
        <f>VLOOKUP(C495,игроки1,11,0)</f>
        <v>0</v>
      </c>
      <c r="P495" s="10">
        <f>VLOOKUP(C495,Spisok!$A$1:$AL$809,13,0)</f>
        <v>0</v>
      </c>
      <c r="Q495" s="10">
        <f>VLOOKUP(C495,игроки1,15,0)</f>
        <v>0</v>
      </c>
      <c r="R495" s="10">
        <f>VLOOKUP(C495,игроки1,17,0)</f>
        <v>0</v>
      </c>
      <c r="S495" s="10">
        <f>VLOOKUP(C495,игроки1,19,0)</f>
        <v>0</v>
      </c>
      <c r="T495" s="10">
        <f>VLOOKUP(C495,игроки1,21,0)</f>
        <v>0</v>
      </c>
      <c r="U495" s="10">
        <f>VLOOKUP(C495,игроки1,23,0)</f>
        <v>0</v>
      </c>
      <c r="V495" s="21">
        <f>VLOOKUP(C495,игроки1,25,0)</f>
        <v>0</v>
      </c>
      <c r="W495" s="16">
        <f>COUNTIFS(M495:V495,"&gt;0")</f>
        <v>1</v>
      </c>
    </row>
    <row r="496" spans="1:23" s="91" customFormat="1" ht="12.75" customHeight="1" x14ac:dyDescent="0.25">
      <c r="A496" s="13">
        <v>492</v>
      </c>
      <c r="B496" s="13"/>
      <c r="C496" s="94" t="s">
        <v>732</v>
      </c>
      <c r="D496" s="94" t="s">
        <v>893</v>
      </c>
      <c r="E496" s="77">
        <f>VLOOKUP(C496,Spisok!$A$1:$AA$8695,5,0)</f>
        <v>1252.6077170492963</v>
      </c>
      <c r="F496" s="59">
        <f>VLOOKUP(C496,Spisok!$A$1:$AA$8695,2,0)</f>
        <v>0</v>
      </c>
      <c r="G496" s="8" t="str">
        <f>VLOOKUP(C496,Spisok!$A$1:$AA$8695,4,0)</f>
        <v>LAT</v>
      </c>
      <c r="H496" s="10">
        <v>5.7855002400622508</v>
      </c>
      <c r="I496" s="10">
        <v>0</v>
      </c>
      <c r="J496" s="10">
        <v>0</v>
      </c>
      <c r="K496" s="10">
        <f>LARGE(M496:V496,1)+LARGE(M496:V496,2)+LARGE(M496:V496,3)+LARGE(M496:V496,4)+LARGE(M496:V496,5)+LARGE(M496:V496,6)</f>
        <v>0</v>
      </c>
      <c r="L496" s="5">
        <f>SUM(H496:K496)</f>
        <v>5.7855002400622508</v>
      </c>
      <c r="M496" s="10">
        <f>VLOOKUP(C496,игроки1,7,0)</f>
        <v>0</v>
      </c>
      <c r="N496" s="10">
        <f>VLOOKUP(C496,игроки1,9,0)</f>
        <v>0</v>
      </c>
      <c r="O496" s="10">
        <f>VLOOKUP(C496,игроки1,11,0)</f>
        <v>0</v>
      </c>
      <c r="P496" s="10">
        <f>VLOOKUP(C496,Spisok!$A$1:$AL$809,13,0)</f>
        <v>0</v>
      </c>
      <c r="Q496" s="10">
        <f>VLOOKUP(C496,игроки1,15,0)</f>
        <v>0</v>
      </c>
      <c r="R496" s="10">
        <f>VLOOKUP(C496,игроки1,17,0)</f>
        <v>0</v>
      </c>
      <c r="S496" s="10">
        <f>VLOOKUP(C496,игроки1,19,0)</f>
        <v>0</v>
      </c>
      <c r="T496" s="10">
        <f>VLOOKUP(C496,игроки1,21,0)</f>
        <v>0</v>
      </c>
      <c r="U496" s="10">
        <f>VLOOKUP(C496,игроки1,23,0)</f>
        <v>0</v>
      </c>
      <c r="V496" s="21">
        <f>VLOOKUP(C496,игроки1,25,0)</f>
        <v>0</v>
      </c>
      <c r="W496" s="16">
        <f>COUNTIFS(M496:V496,"&gt;0")</f>
        <v>0</v>
      </c>
    </row>
    <row r="497" spans="1:23" s="91" customFormat="1" ht="12.75" customHeight="1" x14ac:dyDescent="0.25">
      <c r="A497" s="13">
        <v>493</v>
      </c>
      <c r="B497" s="13"/>
      <c r="C497" s="94" t="s">
        <v>759</v>
      </c>
      <c r="D497" s="94" t="s">
        <v>894</v>
      </c>
      <c r="E497" s="77">
        <f>VLOOKUP(C497,Spisok!$A$1:$AA$8695,5,0)</f>
        <v>1585.9526480635359</v>
      </c>
      <c r="F497" s="59">
        <f>VLOOKUP(C497,Spisok!$A$1:$AA$8695,2,0)</f>
        <v>0</v>
      </c>
      <c r="G497" s="8" t="str">
        <f>VLOOKUP(C497,Spisok!$A$1:$AA$8695,4,0)</f>
        <v>LAT</v>
      </c>
      <c r="H497" s="10"/>
      <c r="I497" s="10">
        <v>5.7588075880758813</v>
      </c>
      <c r="J497" s="10">
        <v>0</v>
      </c>
      <c r="K497" s="10">
        <f>LARGE(M497:V497,1)+LARGE(M497:V497,2)+LARGE(M497:V497,3)+LARGE(M497:V497,4)+LARGE(M497:V497,5)+LARGE(M497:V497,6)</f>
        <v>0</v>
      </c>
      <c r="L497" s="5">
        <f>SUM(H497:K497)</f>
        <v>5.7588075880758813</v>
      </c>
      <c r="M497" s="10">
        <f>VLOOKUP(C497,игроки1,7,0)</f>
        <v>0</v>
      </c>
      <c r="N497" s="10">
        <f>VLOOKUP(C497,игроки1,9,0)</f>
        <v>0</v>
      </c>
      <c r="O497" s="10">
        <f>VLOOKUP(C497,игроки1,11,0)</f>
        <v>0</v>
      </c>
      <c r="P497" s="10">
        <f>VLOOKUP(C497,Spisok!$A$1:$AL$809,13,0)</f>
        <v>0</v>
      </c>
      <c r="Q497" s="10">
        <f>VLOOKUP(C497,игроки1,15,0)</f>
        <v>0</v>
      </c>
      <c r="R497" s="10">
        <f>VLOOKUP(C497,игроки1,17,0)</f>
        <v>0</v>
      </c>
      <c r="S497" s="10">
        <f>VLOOKUP(C497,игроки1,19,0)</f>
        <v>0</v>
      </c>
      <c r="T497" s="10">
        <f>VLOOKUP(C497,игроки1,21,0)</f>
        <v>0</v>
      </c>
      <c r="U497" s="10">
        <f>VLOOKUP(C497,игроки1,23,0)</f>
        <v>0</v>
      </c>
      <c r="V497" s="21">
        <f>VLOOKUP(C497,игроки1,25,0)</f>
        <v>0</v>
      </c>
      <c r="W497" s="16">
        <f>COUNTIFS(M497:V497,"&gt;0")</f>
        <v>0</v>
      </c>
    </row>
    <row r="498" spans="1:23" s="91" customFormat="1" ht="12.75" customHeight="1" x14ac:dyDescent="0.25">
      <c r="A498" s="13">
        <v>494</v>
      </c>
      <c r="B498" s="13">
        <v>304</v>
      </c>
      <c r="C498" s="99" t="s">
        <v>993</v>
      </c>
      <c r="D498" s="100"/>
      <c r="E498" s="108">
        <f>VLOOKUP(C498,Spisok!$A$1:$AA$8695,5,0)</f>
        <v>1196.5536935350262</v>
      </c>
      <c r="F498" s="110">
        <f>VLOOKUP(C498,Spisok!$A$1:$AA$8695,2,0)</f>
        <v>0</v>
      </c>
      <c r="G498" s="101" t="str">
        <f>VLOOKUP(C498,Spisok!$A$1:$AA$8695,4,0)</f>
        <v>FRA</v>
      </c>
      <c r="H498" s="102"/>
      <c r="I498" s="102"/>
      <c r="J498" s="102">
        <v>2.4113849269980592</v>
      </c>
      <c r="K498" s="102">
        <f>LARGE(M498:V498,1)+LARGE(M498:V498,2)+LARGE(M498:V498,3)+LARGE(M498:V498,4)+LARGE(M498:V498,5)+LARGE(M498:V498,6)</f>
        <v>2.9625745559415355</v>
      </c>
      <c r="L498" s="103">
        <f>SUM(H498:K498)</f>
        <v>5.3739594829395951</v>
      </c>
      <c r="M498" s="102">
        <f>VLOOKUP(C498,игроки1,7,0)</f>
        <v>0</v>
      </c>
      <c r="N498" s="102">
        <f>VLOOKUP(C498,игроки1,9,0)</f>
        <v>0</v>
      </c>
      <c r="O498" s="102">
        <f>VLOOKUP(C498,игроки1,11,0)</f>
        <v>0</v>
      </c>
      <c r="P498" s="102">
        <f>VLOOKUP(C498,Spisok!$A$1:$AL$809,13,0)</f>
        <v>0</v>
      </c>
      <c r="Q498" s="102">
        <f>VLOOKUP(C498,игроки1,15,0)</f>
        <v>0</v>
      </c>
      <c r="R498" s="104">
        <f>VLOOKUP(C498,игроки1,17,0)</f>
        <v>2.9625745559415355</v>
      </c>
      <c r="S498" s="104">
        <f>VLOOKUP(C498,игроки1,19,0)</f>
        <v>0</v>
      </c>
      <c r="T498" s="104">
        <f>VLOOKUP(C498,игроки1,21,0)</f>
        <v>0</v>
      </c>
      <c r="U498" s="104">
        <f>VLOOKUP(C498,игроки1,23,0)</f>
        <v>0</v>
      </c>
      <c r="V498" s="105">
        <f>VLOOKUP(C498,игроки1,25,0)</f>
        <v>0</v>
      </c>
      <c r="W498" s="106">
        <f>COUNTIFS(M498:V498,"&gt;0")</f>
        <v>1</v>
      </c>
    </row>
    <row r="499" spans="1:23" s="91" customFormat="1" ht="12.75" customHeight="1" x14ac:dyDescent="0.25">
      <c r="A499" s="13">
        <v>495</v>
      </c>
      <c r="B499" s="13">
        <v>325</v>
      </c>
      <c r="C499" s="68" t="s">
        <v>983</v>
      </c>
      <c r="D499" s="68"/>
      <c r="E499" s="85">
        <f>VLOOKUP(C499,Spisok!$A$1:$AA$8695,5,0)</f>
        <v>1234.2344937913174</v>
      </c>
      <c r="F499" s="59">
        <f>VLOOKUP(C499,Spisok!$A$1:$AA$8695,2,0)</f>
        <v>0</v>
      </c>
      <c r="G499" s="69" t="str">
        <f>VLOOKUP(C499,Spisok!$A$1:$AA$8695,4,0)</f>
        <v>EST</v>
      </c>
      <c r="H499" s="70"/>
      <c r="I499" s="70"/>
      <c r="J499" s="70">
        <v>5.2265001761808447</v>
      </c>
      <c r="K499" s="10">
        <f>LARGE(M499:V499,1)+LARGE(M499:V499,2)+LARGE(M499:V499,3)+LARGE(M499:V499,4)+LARGE(M499:V499,5)+LARGE(M499:V499,6)</f>
        <v>0</v>
      </c>
      <c r="L499" s="5">
        <f>SUM(H499:K499)</f>
        <v>5.2265001761808447</v>
      </c>
      <c r="M499" s="10">
        <f>VLOOKUP(C499,игроки1,7,0)</f>
        <v>0</v>
      </c>
      <c r="N499" s="10">
        <f>VLOOKUP(C499,игроки1,9,0)</f>
        <v>0</v>
      </c>
      <c r="O499" s="10">
        <f>VLOOKUP(C499,игроки1,11,0)</f>
        <v>0</v>
      </c>
      <c r="P499" s="10">
        <f>VLOOKUP(C499,Spisok!$A$1:$AL$809,13,0)</f>
        <v>0</v>
      </c>
      <c r="Q499" s="10">
        <f>VLOOKUP(C499,игроки1,15,0)</f>
        <v>0</v>
      </c>
      <c r="R499" s="10">
        <f>VLOOKUP(C499,игроки1,17,0)</f>
        <v>0</v>
      </c>
      <c r="S499" s="10">
        <f>VLOOKUP(C499,игроки1,19,0)</f>
        <v>0</v>
      </c>
      <c r="T499" s="10">
        <f>VLOOKUP(C499,игроки1,21,0)</f>
        <v>0</v>
      </c>
      <c r="U499" s="10">
        <f>VLOOKUP(C499,игроки1,23,0)</f>
        <v>0</v>
      </c>
      <c r="V499" s="21">
        <f>VLOOKUP(C499,игроки1,25,0)</f>
        <v>0</v>
      </c>
      <c r="W499" s="16">
        <f>COUNTIFS(M499:V499,"&gt;0")</f>
        <v>0</v>
      </c>
    </row>
    <row r="500" spans="1:23" s="91" customFormat="1" ht="12.75" customHeight="1" x14ac:dyDescent="0.25">
      <c r="A500" s="13">
        <v>496</v>
      </c>
      <c r="B500" s="13">
        <v>296</v>
      </c>
      <c r="C500" s="94" t="s">
        <v>1130</v>
      </c>
      <c r="D500" s="94"/>
      <c r="E500" s="92">
        <f>VLOOKUP(C500,Spisok!$A$1:$AA$8695,5,0)</f>
        <v>1609.559125608884</v>
      </c>
      <c r="F500" s="59">
        <f>VLOOKUP(C500,Spisok!$A$1:$AA$8695,2,0)</f>
        <v>0</v>
      </c>
      <c r="G500" s="8" t="str">
        <f>VLOOKUP(C500,Spisok!$A$1:$AA$8695,4,0)</f>
        <v>LAT</v>
      </c>
      <c r="H500" s="10"/>
      <c r="I500" s="10"/>
      <c r="J500" s="10"/>
      <c r="K500" s="10">
        <f>LARGE(M500:V500,1)+LARGE(M500:V500,2)+LARGE(M500:V500,3)+LARGE(M500:V500,4)+LARGE(M500:V500,5)+LARGE(M500:V500,6)</f>
        <v>5.1438323225848537</v>
      </c>
      <c r="L500" s="5">
        <f>SUM(H500:K500)</f>
        <v>5.1438323225848537</v>
      </c>
      <c r="M500" s="10">
        <f>VLOOKUP(C500,игроки1,7,0)</f>
        <v>0</v>
      </c>
      <c r="N500" s="10">
        <f>VLOOKUP(C500,игроки1,9,0)</f>
        <v>0</v>
      </c>
      <c r="O500" s="10">
        <f>VLOOKUP(C500,игроки1,11,0)</f>
        <v>0</v>
      </c>
      <c r="P500" s="10">
        <f>VLOOKUP(C500,Spisok!$A$1:$AL$809,13,0)</f>
        <v>0</v>
      </c>
      <c r="Q500" s="10">
        <f>VLOOKUP(C500,игроки1,15,0)</f>
        <v>0</v>
      </c>
      <c r="R500" s="10">
        <f>VLOOKUP(C500,игроки1,17,0)</f>
        <v>0</v>
      </c>
      <c r="S500" s="10">
        <f>VLOOKUP(C500,игроки1,19,0)</f>
        <v>0</v>
      </c>
      <c r="T500" s="10">
        <f>VLOOKUP(C500,игроки1,21,0)</f>
        <v>5.1438323225848537</v>
      </c>
      <c r="U500" s="10">
        <f>VLOOKUP(C500,игроки1,23,0)</f>
        <v>0</v>
      </c>
      <c r="V500" s="21">
        <f>VLOOKUP(C500,игроки1,25,0)</f>
        <v>0</v>
      </c>
      <c r="W500" s="16">
        <f>COUNTIFS(M500:V500,"&gt;0")</f>
        <v>1</v>
      </c>
    </row>
    <row r="501" spans="1:23" s="91" customFormat="1" ht="12.75" customHeight="1" x14ac:dyDescent="0.25">
      <c r="A501" s="13">
        <v>497</v>
      </c>
      <c r="B501" s="13">
        <v>307</v>
      </c>
      <c r="C501" s="94" t="s">
        <v>1076</v>
      </c>
      <c r="D501" s="94"/>
      <c r="E501" s="92">
        <f>VLOOKUP(C501,Spisok!$A$1:$AA$8695,5,0)</f>
        <v>1233</v>
      </c>
      <c r="F501" s="59">
        <f>VLOOKUP(C501,Spisok!$A$1:$AA$8695,2,0)</f>
        <v>0</v>
      </c>
      <c r="G501" s="8" t="str">
        <f>VLOOKUP(C501,Spisok!$A$1:$AA$8695,4,0)</f>
        <v>LAT</v>
      </c>
      <c r="H501" s="10"/>
      <c r="I501" s="10"/>
      <c r="J501" s="10">
        <v>2.4959454993772083</v>
      </c>
      <c r="K501" s="10">
        <f>LARGE(M501:V501,1)+LARGE(M501:V501,2)+LARGE(M501:V501,3)+LARGE(M501:V501,4)+LARGE(M501:V501,5)+LARGE(M501:V501,6)</f>
        <v>2.4959454993772083</v>
      </c>
      <c r="L501" s="5">
        <f>SUM(H501:K501)</f>
        <v>4.9918909987544167</v>
      </c>
      <c r="M501" s="10">
        <f>VLOOKUP(C501,игроки1,7,0)</f>
        <v>2.4959454993772083</v>
      </c>
      <c r="N501" s="10">
        <f>VLOOKUP(C501,игроки1,9,0)</f>
        <v>0</v>
      </c>
      <c r="O501" s="10">
        <f>VLOOKUP(C501,игроки1,11,0)</f>
        <v>0</v>
      </c>
      <c r="P501" s="10">
        <f>VLOOKUP(C501,Spisok!$A$1:$AL$809,13,0)</f>
        <v>0</v>
      </c>
      <c r="Q501" s="10">
        <f>VLOOKUP(C501,игроки1,15,0)</f>
        <v>0</v>
      </c>
      <c r="R501" s="10">
        <f>VLOOKUP(C501,игроки1,17,0)</f>
        <v>0</v>
      </c>
      <c r="S501" s="10">
        <f>VLOOKUP(C501,игроки1,19,0)</f>
        <v>0</v>
      </c>
      <c r="T501" s="10">
        <f>VLOOKUP(C501,игроки1,21,0)</f>
        <v>0</v>
      </c>
      <c r="U501" s="10">
        <f>VLOOKUP(C501,игроки1,23,0)</f>
        <v>0</v>
      </c>
      <c r="V501" s="21">
        <f>VLOOKUP(C501,игроки1,25,0)</f>
        <v>0</v>
      </c>
      <c r="W501" s="16">
        <f>COUNTIFS(M501:V501,"&gt;0")</f>
        <v>1</v>
      </c>
    </row>
    <row r="502" spans="1:23" s="91" customFormat="1" ht="12.75" customHeight="1" x14ac:dyDescent="0.25">
      <c r="A502" s="13">
        <v>498</v>
      </c>
      <c r="B502" s="13"/>
      <c r="C502" s="94" t="s">
        <v>679</v>
      </c>
      <c r="D502" s="94"/>
      <c r="E502" s="77">
        <f>VLOOKUP(C502,Spisok!$A$1:$AA$8695,5,0)</f>
        <v>1271.644059078182</v>
      </c>
      <c r="F502" s="59">
        <f>VLOOKUP(C502,Spisok!$A$1:$AA$8695,2,0)</f>
        <v>0</v>
      </c>
      <c r="G502" s="8" t="str">
        <f>VLOOKUP(C502,Spisok!$A$1:$AA$8695,4,0)</f>
        <v>EST</v>
      </c>
      <c r="H502" s="10">
        <v>4.83</v>
      </c>
      <c r="I502" s="10">
        <v>0</v>
      </c>
      <c r="J502" s="10">
        <v>0</v>
      </c>
      <c r="K502" s="10">
        <f>LARGE(M502:V502,1)+LARGE(M502:V502,2)+LARGE(M502:V502,3)+LARGE(M502:V502,4)+LARGE(M502:V502,5)+LARGE(M502:V502,6)</f>
        <v>0</v>
      </c>
      <c r="L502" s="5">
        <f>SUM(H502:K502)</f>
        <v>4.83</v>
      </c>
      <c r="M502" s="10">
        <f>VLOOKUP(C502,игроки1,7,0)</f>
        <v>0</v>
      </c>
      <c r="N502" s="10">
        <f>VLOOKUP(C502,игроки1,9,0)</f>
        <v>0</v>
      </c>
      <c r="O502" s="10">
        <f>VLOOKUP(C502,игроки1,11,0)</f>
        <v>0</v>
      </c>
      <c r="P502" s="10">
        <f>VLOOKUP(C502,Spisok!$A$1:$AL$809,13,0)</f>
        <v>0</v>
      </c>
      <c r="Q502" s="10">
        <f>VLOOKUP(C502,игроки1,15,0)</f>
        <v>0</v>
      </c>
      <c r="R502" s="10">
        <f>VLOOKUP(C502,игроки1,17,0)</f>
        <v>0</v>
      </c>
      <c r="S502" s="10">
        <f>VLOOKUP(C502,игроки1,19,0)</f>
        <v>0</v>
      </c>
      <c r="T502" s="10">
        <f>VLOOKUP(C502,игроки1,21,0)</f>
        <v>0</v>
      </c>
      <c r="U502" s="10">
        <f>VLOOKUP(C502,игроки1,23,0)</f>
        <v>0</v>
      </c>
      <c r="V502" s="21">
        <f>VLOOKUP(C502,игроки1,25,0)</f>
        <v>0</v>
      </c>
      <c r="W502" s="16">
        <f>COUNTIFS(M502:V502,"&gt;0")</f>
        <v>0</v>
      </c>
    </row>
    <row r="503" spans="1:23" s="91" customFormat="1" ht="12.75" customHeight="1" x14ac:dyDescent="0.25">
      <c r="A503" s="13">
        <v>499</v>
      </c>
      <c r="B503" s="13"/>
      <c r="C503" s="94" t="s">
        <v>938</v>
      </c>
      <c r="D503" s="94" t="s">
        <v>895</v>
      </c>
      <c r="E503" s="77">
        <f>VLOOKUP(C503,Spisok!$A$1:$AA$8695,5,0)</f>
        <v>1246.000030765998</v>
      </c>
      <c r="F503" s="59">
        <f>VLOOKUP(C503,Spisok!$A$1:$AA$8695,2,0)</f>
        <v>0</v>
      </c>
      <c r="G503" s="8" t="str">
        <f>VLOOKUP(C503,Spisok!$A$1:$AA$8695,4,0)</f>
        <v>LAT</v>
      </c>
      <c r="H503" s="10"/>
      <c r="I503" s="10">
        <v>4.7708738667880946</v>
      </c>
      <c r="J503" s="10">
        <v>0</v>
      </c>
      <c r="K503" s="10">
        <f>LARGE(M503:V503,1)+LARGE(M503:V503,2)+LARGE(M503:V503,3)+LARGE(M503:V503,4)+LARGE(M503:V503,5)+LARGE(M503:V503,6)</f>
        <v>0</v>
      </c>
      <c r="L503" s="5">
        <f>SUM(H503:K503)</f>
        <v>4.7708738667880946</v>
      </c>
      <c r="M503" s="10">
        <f>VLOOKUP(C503,игроки1,7,0)</f>
        <v>0</v>
      </c>
      <c r="N503" s="10">
        <f>VLOOKUP(C503,игроки1,9,0)</f>
        <v>0</v>
      </c>
      <c r="O503" s="10">
        <f>VLOOKUP(C503,игроки1,11,0)</f>
        <v>0</v>
      </c>
      <c r="P503" s="10">
        <f>VLOOKUP(C503,Spisok!$A$1:$AL$809,13,0)</f>
        <v>0</v>
      </c>
      <c r="Q503" s="10">
        <f>VLOOKUP(C503,игроки1,15,0)</f>
        <v>0</v>
      </c>
      <c r="R503" s="10">
        <f>VLOOKUP(C503,игроки1,17,0)</f>
        <v>0</v>
      </c>
      <c r="S503" s="10">
        <f>VLOOKUP(C503,игроки1,19,0)</f>
        <v>0</v>
      </c>
      <c r="T503" s="10">
        <f>VLOOKUP(C503,игроки1,21,0)</f>
        <v>0</v>
      </c>
      <c r="U503" s="10">
        <f>VLOOKUP(C503,игроки1,23,0)</f>
        <v>0</v>
      </c>
      <c r="V503" s="21">
        <f>VLOOKUP(C503,игроки1,25,0)</f>
        <v>0</v>
      </c>
      <c r="W503" s="16">
        <f>COUNTIFS(M503:V503,"&gt;0")</f>
        <v>0</v>
      </c>
    </row>
    <row r="504" spans="1:23" s="91" customFormat="1" ht="12.75" customHeight="1" x14ac:dyDescent="0.25">
      <c r="A504" s="13">
        <v>500</v>
      </c>
      <c r="B504" s="13"/>
      <c r="C504" s="94" t="s">
        <v>965</v>
      </c>
      <c r="D504" s="94" t="s">
        <v>879</v>
      </c>
      <c r="E504" s="77">
        <f>VLOOKUP(C504,Spisok!$A$1:$AA$8695,5,0)</f>
        <v>1212.4045670635728</v>
      </c>
      <c r="F504" s="59">
        <f>VLOOKUP(C504,Spisok!$A$1:$AA$8695,2,0)</f>
        <v>0</v>
      </c>
      <c r="G504" s="8" t="str">
        <f>VLOOKUP(C504,Spisok!$A$1:$AA$8695,4,0)</f>
        <v>LAT</v>
      </c>
      <c r="H504" s="10">
        <v>4.2581537964321665</v>
      </c>
      <c r="I504" s="10">
        <v>0.01</v>
      </c>
      <c r="J504" s="10">
        <v>0</v>
      </c>
      <c r="K504" s="10">
        <f>LARGE(M504:V504,1)+LARGE(M504:V504,2)+LARGE(M504:V504,3)+LARGE(M504:V504,4)+LARGE(M504:V504,5)+LARGE(M504:V504,6)</f>
        <v>0</v>
      </c>
      <c r="L504" s="5">
        <f>SUM(H504:K504)</f>
        <v>4.2681537964321663</v>
      </c>
      <c r="M504" s="10">
        <f>VLOOKUP(C504,игроки1,7,0)</f>
        <v>0</v>
      </c>
      <c r="N504" s="10">
        <f>VLOOKUP(C504,игроки1,9,0)</f>
        <v>0</v>
      </c>
      <c r="O504" s="10">
        <f>VLOOKUP(C504,игроки1,11,0)</f>
        <v>0</v>
      </c>
      <c r="P504" s="10">
        <f>VLOOKUP(C504,Spisok!$A$1:$AL$809,13,0)</f>
        <v>0</v>
      </c>
      <c r="Q504" s="10">
        <f>VLOOKUP(C504,игроки1,15,0)</f>
        <v>0</v>
      </c>
      <c r="R504" s="10">
        <f>VLOOKUP(C504,игроки1,17,0)</f>
        <v>0</v>
      </c>
      <c r="S504" s="10">
        <f>VLOOKUP(C504,игроки1,19,0)</f>
        <v>0</v>
      </c>
      <c r="T504" s="10">
        <f>VLOOKUP(C504,игроки1,21,0)</f>
        <v>0</v>
      </c>
      <c r="U504" s="10">
        <f>VLOOKUP(C504,игроки1,23,0)</f>
        <v>0</v>
      </c>
      <c r="V504" s="21">
        <f>VLOOKUP(C504,игроки1,25,0)</f>
        <v>0</v>
      </c>
      <c r="W504" s="16">
        <f>COUNTIFS(M504:V504,"&gt;0")</f>
        <v>0</v>
      </c>
    </row>
    <row r="505" spans="1:23" s="91" customFormat="1" ht="12.75" customHeight="1" x14ac:dyDescent="0.25">
      <c r="A505" s="13">
        <v>501</v>
      </c>
      <c r="B505" s="13"/>
      <c r="C505" s="94" t="s">
        <v>782</v>
      </c>
      <c r="D505" s="94" t="s">
        <v>792</v>
      </c>
      <c r="E505" s="77">
        <f>VLOOKUP(C505,Spisok!$A$1:$AA$8695,5,0)</f>
        <v>1247</v>
      </c>
      <c r="F505" s="59">
        <f>VLOOKUP(C505,Spisok!$A$1:$AA$8695,2,0)</f>
        <v>0</v>
      </c>
      <c r="G505" s="8" t="str">
        <f>VLOOKUP(C505,Spisok!$A$1:$AA$8695,4,0)</f>
        <v>RUS</v>
      </c>
      <c r="H505" s="10"/>
      <c r="I505" s="10">
        <v>4.2543720190779011</v>
      </c>
      <c r="J505" s="10">
        <v>0</v>
      </c>
      <c r="K505" s="10">
        <f>LARGE(M505:V505,1)+LARGE(M505:V505,2)+LARGE(M505:V505,3)+LARGE(M505:V505,4)+LARGE(M505:V505,5)+LARGE(M505:V505,6)</f>
        <v>0</v>
      </c>
      <c r="L505" s="5">
        <f>SUM(H505:K505)</f>
        <v>4.2543720190779011</v>
      </c>
      <c r="M505" s="10">
        <f>VLOOKUP(C505,игроки1,7,0)</f>
        <v>0</v>
      </c>
      <c r="N505" s="10">
        <f>VLOOKUP(C505,игроки1,9,0)</f>
        <v>0</v>
      </c>
      <c r="O505" s="10">
        <f>VLOOKUP(C505,игроки1,11,0)</f>
        <v>0</v>
      </c>
      <c r="P505" s="10">
        <f>VLOOKUP(C505,Spisok!$A$1:$AL$809,13,0)</f>
        <v>0</v>
      </c>
      <c r="Q505" s="10">
        <f>VLOOKUP(C505,игроки1,15,0)</f>
        <v>0</v>
      </c>
      <c r="R505" s="10">
        <f>VLOOKUP(C505,игроки1,17,0)</f>
        <v>0</v>
      </c>
      <c r="S505" s="10">
        <f>VLOOKUP(C505,игроки1,19,0)</f>
        <v>0</v>
      </c>
      <c r="T505" s="10">
        <f>VLOOKUP(C505,игроки1,21,0)</f>
        <v>0</v>
      </c>
      <c r="U505" s="10">
        <f>VLOOKUP(C505,игроки1,23,0)</f>
        <v>0</v>
      </c>
      <c r="V505" s="21">
        <f>VLOOKUP(C505,игроки1,25,0)</f>
        <v>0</v>
      </c>
      <c r="W505" s="16">
        <f>COUNTIFS(M505:V505,"&gt;0")</f>
        <v>0</v>
      </c>
    </row>
    <row r="506" spans="1:23" s="91" customFormat="1" ht="12.75" customHeight="1" x14ac:dyDescent="0.25">
      <c r="A506" s="13">
        <v>502</v>
      </c>
      <c r="B506" s="13">
        <v>298</v>
      </c>
      <c r="C506" s="94" t="s">
        <v>1086</v>
      </c>
      <c r="D506" s="94"/>
      <c r="E506" s="92">
        <f>VLOOKUP(C506,Spisok!$A$1:$AA$8695,5,0)</f>
        <v>1240.7885971128596</v>
      </c>
      <c r="F506" s="59">
        <f>VLOOKUP(C506,Spisok!$A$1:$AA$8695,2,0)</f>
        <v>0</v>
      </c>
      <c r="G506" s="8" t="str">
        <f>VLOOKUP(C506,Spisok!$A$1:$AA$8695,4,0)</f>
        <v>EST</v>
      </c>
      <c r="H506" s="10"/>
      <c r="I506" s="10"/>
      <c r="J506" s="10"/>
      <c r="K506" s="10">
        <f>LARGE(M506:V506,1)+LARGE(M506:V506,2)+LARGE(M506:V506,3)+LARGE(M506:V506,4)+LARGE(M506:V506,5)+LARGE(M506:V506,6)</f>
        <v>3.7500396055957901</v>
      </c>
      <c r="L506" s="5">
        <f>SUM(H506:K506)</f>
        <v>3.7500396055957901</v>
      </c>
      <c r="M506" s="10">
        <f>VLOOKUP(C506,игроки1,7,0)</f>
        <v>0</v>
      </c>
      <c r="N506" s="10">
        <f>VLOOKUP(C506,игроки1,9,0)</f>
        <v>3.7500396055957901</v>
      </c>
      <c r="O506" s="10">
        <f>VLOOKUP(C506,игроки1,11,0)</f>
        <v>0</v>
      </c>
      <c r="P506" s="10">
        <f>VLOOKUP(C506,Spisok!$A$1:$AL$809,13,0)</f>
        <v>0</v>
      </c>
      <c r="Q506" s="10">
        <f>VLOOKUP(C506,игроки1,15,0)</f>
        <v>0</v>
      </c>
      <c r="R506" s="10">
        <f>VLOOKUP(C506,игроки1,17,0)</f>
        <v>0</v>
      </c>
      <c r="S506" s="10">
        <f>VLOOKUP(C506,игроки1,19,0)</f>
        <v>0</v>
      </c>
      <c r="T506" s="10">
        <f>VLOOKUP(C506,игроки1,21,0)</f>
        <v>0</v>
      </c>
      <c r="U506" s="10">
        <f>VLOOKUP(C506,игроки1,23,0)</f>
        <v>0</v>
      </c>
      <c r="V506" s="21">
        <f>VLOOKUP(C506,игроки1,25,0)</f>
        <v>0</v>
      </c>
      <c r="W506" s="16">
        <f>COUNTIFS(M506:V506,"&gt;0")</f>
        <v>1</v>
      </c>
    </row>
    <row r="507" spans="1:23" s="91" customFormat="1" ht="12.75" customHeight="1" x14ac:dyDescent="0.25">
      <c r="A507" s="13">
        <v>503</v>
      </c>
      <c r="B507" s="13"/>
      <c r="C507" s="94" t="s">
        <v>512</v>
      </c>
      <c r="D507" s="94" t="s">
        <v>931</v>
      </c>
      <c r="E507" s="77">
        <f>VLOOKUP(C507,Spisok!$A$1:$AA$8695,5,0)</f>
        <v>1328.5289299591484</v>
      </c>
      <c r="F507" s="59">
        <f>VLOOKUP(C507,Spisok!$A$1:$AA$8695,2,0)</f>
        <v>0</v>
      </c>
      <c r="G507" s="8" t="str">
        <f>VLOOKUP(C507,Spisok!$A$1:$AA$8695,4,0)</f>
        <v>USA</v>
      </c>
      <c r="H507" s="10">
        <v>3.7375997862320052</v>
      </c>
      <c r="I507" s="10">
        <v>0</v>
      </c>
      <c r="J507" s="10">
        <v>0</v>
      </c>
      <c r="K507" s="10">
        <f>LARGE(M507:V507,1)+LARGE(M507:V507,2)+LARGE(M507:V507,3)+LARGE(M507:V507,4)+LARGE(M507:V507,5)+LARGE(M507:V507,6)</f>
        <v>0</v>
      </c>
      <c r="L507" s="5">
        <f>SUM(H507:K507)</f>
        <v>3.7375997862320052</v>
      </c>
      <c r="M507" s="10">
        <f>VLOOKUP(C507,игроки1,7,0)</f>
        <v>0</v>
      </c>
      <c r="N507" s="10">
        <f>VLOOKUP(C507,игроки1,9,0)</f>
        <v>0</v>
      </c>
      <c r="O507" s="10">
        <f>VLOOKUP(C507,игроки1,11,0)</f>
        <v>0</v>
      </c>
      <c r="P507" s="10">
        <f>VLOOKUP(C507,Spisok!$A$1:$AL$809,13,0)</f>
        <v>0</v>
      </c>
      <c r="Q507" s="10">
        <f>VLOOKUP(C507,игроки1,15,0)</f>
        <v>0</v>
      </c>
      <c r="R507" s="10">
        <f>VLOOKUP(C507,игроки1,17,0)</f>
        <v>0</v>
      </c>
      <c r="S507" s="10">
        <f>VLOOKUP(C507,игроки1,19,0)</f>
        <v>0</v>
      </c>
      <c r="T507" s="10">
        <f>VLOOKUP(C507,игроки1,21,0)</f>
        <v>0</v>
      </c>
      <c r="U507" s="10">
        <f>VLOOKUP(C507,игроки1,23,0)</f>
        <v>0</v>
      </c>
      <c r="V507" s="21">
        <f>VLOOKUP(C507,игроки1,25,0)</f>
        <v>0</v>
      </c>
      <c r="W507" s="16">
        <f>COUNTIFS(M507:V507,"&gt;0")</f>
        <v>0</v>
      </c>
    </row>
    <row r="508" spans="1:23" s="91" customFormat="1" ht="12.75" customHeight="1" x14ac:dyDescent="0.25">
      <c r="A508" s="13">
        <v>504</v>
      </c>
      <c r="B508" s="13"/>
      <c r="C508" s="68" t="s">
        <v>672</v>
      </c>
      <c r="D508" s="68" t="s">
        <v>896</v>
      </c>
      <c r="E508" s="96">
        <f>VLOOKUP(C508,Spisok!$A$1:$AA$8695,5,0)</f>
        <v>1256</v>
      </c>
      <c r="F508" s="74">
        <f>VLOOKUP(C508,Spisok!$A$1:$AA$8695,2,0)</f>
        <v>0</v>
      </c>
      <c r="G508" s="69" t="str">
        <f>VLOOKUP(C508,Spisok!$A$1:$AA$8695,4,0)</f>
        <v>LAT</v>
      </c>
      <c r="H508" s="70">
        <v>3.6921804253210095</v>
      </c>
      <c r="I508" s="70">
        <v>0</v>
      </c>
      <c r="J508" s="70">
        <v>0</v>
      </c>
      <c r="K508" s="70">
        <f>LARGE(M508:V508,1)+LARGE(M508:V508,2)+LARGE(M508:V508,3)+LARGE(M508:V508,4)+LARGE(M508:V508,5)+LARGE(M508:V508,6)</f>
        <v>0</v>
      </c>
      <c r="L508" s="5">
        <f>SUM(H508:K508)</f>
        <v>3.6921804253210095</v>
      </c>
      <c r="M508" s="70">
        <f>VLOOKUP(C508,игроки1,7,0)</f>
        <v>0</v>
      </c>
      <c r="N508" s="70">
        <f>VLOOKUP(C508,игроки1,9,0)</f>
        <v>0</v>
      </c>
      <c r="O508" s="10">
        <f>VLOOKUP(C508,игроки1,11,0)</f>
        <v>0</v>
      </c>
      <c r="P508" s="10">
        <f>VLOOKUP(C508,Spisok!$A$1:$AL$809,13,0)</f>
        <v>0</v>
      </c>
      <c r="Q508" s="10">
        <f>VLOOKUP(C508,игроки1,15,0)</f>
        <v>0</v>
      </c>
      <c r="R508" s="10">
        <f>VLOOKUP(C508,игроки1,17,0)</f>
        <v>0</v>
      </c>
      <c r="S508" s="10">
        <f>VLOOKUP(C508,игроки1,19,0)</f>
        <v>0</v>
      </c>
      <c r="T508" s="10">
        <f>VLOOKUP(C508,игроки1,21,0)</f>
        <v>0</v>
      </c>
      <c r="U508" s="10">
        <f>VLOOKUP(C508,игроки1,23,0)</f>
        <v>0</v>
      </c>
      <c r="V508" s="71">
        <f>VLOOKUP(C508,игроки1,25,0)</f>
        <v>0</v>
      </c>
      <c r="W508" s="72">
        <f>COUNTIFS(M508:V508,"&gt;0")</f>
        <v>0</v>
      </c>
    </row>
    <row r="509" spans="1:23" s="91" customFormat="1" ht="12.75" customHeight="1" x14ac:dyDescent="0.25">
      <c r="A509" s="13">
        <v>505</v>
      </c>
      <c r="B509" s="13"/>
      <c r="C509" s="94" t="s">
        <v>457</v>
      </c>
      <c r="D509" s="94" t="s">
        <v>465</v>
      </c>
      <c r="E509" s="77">
        <f>VLOOKUP(C509,Spisok!$A$1:$AA$8695,5,0)</f>
        <v>1502</v>
      </c>
      <c r="F509" s="59">
        <f>VLOOKUP(C509,Spisok!$A$1:$AA$8695,2,0)</f>
        <v>0</v>
      </c>
      <c r="G509" s="8" t="str">
        <f>VLOOKUP(C509,Spisok!$A$1:$AA$8695,4,0)</f>
        <v>EST</v>
      </c>
      <c r="H509" s="10">
        <v>0</v>
      </c>
      <c r="I509" s="10">
        <v>3.6191591064286412</v>
      </c>
      <c r="J509" s="10">
        <v>0</v>
      </c>
      <c r="K509" s="10">
        <f>LARGE(M509:V509,1)+LARGE(M509:V509,2)+LARGE(M509:V509,3)+LARGE(M509:V509,4)+LARGE(M509:V509,5)+LARGE(M509:V509,6)</f>
        <v>0</v>
      </c>
      <c r="L509" s="5">
        <f>SUM(H509:K509)</f>
        <v>3.6191591064286412</v>
      </c>
      <c r="M509" s="10">
        <f>VLOOKUP(C509,игроки1,7,0)</f>
        <v>0</v>
      </c>
      <c r="N509" s="10">
        <f>VLOOKUP(C509,игроки1,9,0)</f>
        <v>0</v>
      </c>
      <c r="O509" s="10">
        <f>VLOOKUP(C509,игроки1,11,0)</f>
        <v>0</v>
      </c>
      <c r="P509" s="10">
        <f>VLOOKUP(C509,Spisok!$A$1:$AL$809,13,0)</f>
        <v>0</v>
      </c>
      <c r="Q509" s="10">
        <f>VLOOKUP(C509,игроки1,15,0)</f>
        <v>0</v>
      </c>
      <c r="R509" s="10">
        <f>VLOOKUP(C509,игроки1,17,0)</f>
        <v>0</v>
      </c>
      <c r="S509" s="10">
        <f>VLOOKUP(C509,игроки1,19,0)</f>
        <v>0</v>
      </c>
      <c r="T509" s="10">
        <f>VLOOKUP(C509,игроки1,21,0)</f>
        <v>0</v>
      </c>
      <c r="U509" s="10">
        <f>VLOOKUP(C509,игроки1,23,0)</f>
        <v>0</v>
      </c>
      <c r="V509" s="21">
        <f>VLOOKUP(C509,игроки1,25,0)</f>
        <v>0</v>
      </c>
      <c r="W509" s="16">
        <f>COUNTIFS(M509:V509,"&gt;0")</f>
        <v>0</v>
      </c>
    </row>
    <row r="510" spans="1:23" s="91" customFormat="1" ht="12.75" customHeight="1" x14ac:dyDescent="0.25">
      <c r="A510" s="13">
        <v>506</v>
      </c>
      <c r="B510" s="13"/>
      <c r="C510" s="68" t="s">
        <v>712</v>
      </c>
      <c r="D510" s="94" t="s">
        <v>717</v>
      </c>
      <c r="E510" s="96">
        <f>VLOOKUP(C510,Spisok!$A$1:$AA$8695,5,0)</f>
        <v>1248.7877053763443</v>
      </c>
      <c r="F510" s="59">
        <f>VLOOKUP(C510,Spisok!$A$1:$AA$8695,2,0)</f>
        <v>0</v>
      </c>
      <c r="G510" s="69" t="str">
        <f>VLOOKUP(C510,Spisok!$A$1:$AA$8695,4,0)</f>
        <v>RUS</v>
      </c>
      <c r="H510" s="70">
        <v>3.5596522449196959</v>
      </c>
      <c r="I510" s="70">
        <v>0</v>
      </c>
      <c r="J510" s="70">
        <v>0</v>
      </c>
      <c r="K510" s="10">
        <f>LARGE(M510:V510,1)+LARGE(M510:V510,2)+LARGE(M510:V510,3)+LARGE(M510:V510,4)+LARGE(M510:V510,5)+LARGE(M510:V510,6)</f>
        <v>0</v>
      </c>
      <c r="L510" s="5">
        <f>SUM(H510:K510)</f>
        <v>3.5596522449196959</v>
      </c>
      <c r="M510" s="10">
        <f>VLOOKUP(C510,игроки1,7,0)</f>
        <v>0</v>
      </c>
      <c r="N510" s="10">
        <f>VLOOKUP(C510,игроки1,9,0)</f>
        <v>0</v>
      </c>
      <c r="O510" s="10">
        <f>VLOOKUP(C510,игроки1,11,0)</f>
        <v>0</v>
      </c>
      <c r="P510" s="10">
        <f>VLOOKUP(C510,Spisok!$A$1:$AL$809,13,0)</f>
        <v>0</v>
      </c>
      <c r="Q510" s="10">
        <f>VLOOKUP(C510,игроки1,15,0)</f>
        <v>0</v>
      </c>
      <c r="R510" s="10">
        <f>VLOOKUP(C510,игроки1,17,0)</f>
        <v>0</v>
      </c>
      <c r="S510" s="10">
        <f>VLOOKUP(C510,игроки1,19,0)</f>
        <v>0</v>
      </c>
      <c r="T510" s="10">
        <f>VLOOKUP(C510,игроки1,21,0)</f>
        <v>0</v>
      </c>
      <c r="U510" s="10">
        <f>VLOOKUP(C510,игроки1,23,0)</f>
        <v>0</v>
      </c>
      <c r="V510" s="21">
        <f>VLOOKUP(C510,игроки1,25,0)</f>
        <v>0</v>
      </c>
      <c r="W510" s="16">
        <f>COUNTIFS(M510:V510,"&gt;0")</f>
        <v>0</v>
      </c>
    </row>
    <row r="511" spans="1:23" s="91" customFormat="1" ht="12.75" customHeight="1" x14ac:dyDescent="0.25">
      <c r="A511" s="13">
        <v>507</v>
      </c>
      <c r="B511" s="13">
        <v>299</v>
      </c>
      <c r="C511" s="94" t="s">
        <v>1152</v>
      </c>
      <c r="D511" s="94"/>
      <c r="E511" s="92">
        <f>VLOOKUP(C511,Spisok!$A$1:$AA$8695,5,0)</f>
        <v>1241</v>
      </c>
      <c r="F511" s="59">
        <f>VLOOKUP(C511,Spisok!$A$1:$AA$8695,2,0)</f>
        <v>0</v>
      </c>
      <c r="G511" s="8" t="str">
        <f>VLOOKUP(C511,Spisok!$A$1:$AA$8695,4,0)</f>
        <v>EST</v>
      </c>
      <c r="H511" s="10"/>
      <c r="I511" s="10"/>
      <c r="J511" s="10"/>
      <c r="K511" s="10">
        <f>LARGE(M511:V511,1)+LARGE(M511:V511,2)+LARGE(M511:V511,3)+LARGE(M511:V511,4)+LARGE(M511:V511,5)+LARGE(M511:V511,6)</f>
        <v>3.4330547309767918</v>
      </c>
      <c r="L511" s="5">
        <f>SUM(H511:K511)</f>
        <v>3.4330547309767918</v>
      </c>
      <c r="M511" s="10">
        <f>VLOOKUP(C511,игроки1,7,0)</f>
        <v>0</v>
      </c>
      <c r="N511" s="10">
        <f>VLOOKUP(C511,игроки1,9,0)</f>
        <v>0</v>
      </c>
      <c r="O511" s="10">
        <f>VLOOKUP(C511,игроки1,11,0)</f>
        <v>0</v>
      </c>
      <c r="P511" s="10">
        <f>VLOOKUP(C511,Spisok!$A$1:$AL$809,13,0)</f>
        <v>0</v>
      </c>
      <c r="Q511" s="10">
        <f>VLOOKUP(C511,игроки1,15,0)</f>
        <v>0</v>
      </c>
      <c r="R511" s="10">
        <f>VLOOKUP(C511,игроки1,17,0)</f>
        <v>0</v>
      </c>
      <c r="S511" s="10">
        <f>VLOOKUP(C511,игроки1,19,0)</f>
        <v>0</v>
      </c>
      <c r="T511" s="10">
        <f>VLOOKUP(C511,игроки1,21,0)</f>
        <v>0</v>
      </c>
      <c r="U511" s="10">
        <f>VLOOKUP(C511,игроки1,23,0)</f>
        <v>3.4330547309767918</v>
      </c>
      <c r="V511" s="21">
        <f>VLOOKUP(C511,игроки1,25,0)</f>
        <v>0</v>
      </c>
      <c r="W511" s="16">
        <f>COUNTIFS(M511:V511,"&gt;0")</f>
        <v>1</v>
      </c>
    </row>
    <row r="512" spans="1:23" s="91" customFormat="1" ht="12.75" customHeight="1" x14ac:dyDescent="0.25">
      <c r="A512" s="13">
        <v>508</v>
      </c>
      <c r="B512" s="13">
        <v>300</v>
      </c>
      <c r="C512" s="94" t="s">
        <v>1096</v>
      </c>
      <c r="D512" s="94"/>
      <c r="E512" s="92">
        <f>VLOOKUP(C512,Spisok!$A$1:$AA$8695,5,0)</f>
        <v>1244</v>
      </c>
      <c r="F512" s="59">
        <f>VLOOKUP(C512,Spisok!$A$1:$AA$8695,2,0)</f>
        <v>0</v>
      </c>
      <c r="G512" s="8" t="str">
        <f>VLOOKUP(C512,Spisok!$A$1:$AA$8695,4,0)</f>
        <v>POL</v>
      </c>
      <c r="H512" s="10"/>
      <c r="I512" s="10"/>
      <c r="J512" s="10"/>
      <c r="K512" s="10">
        <f>LARGE(M512:V512,1)+LARGE(M512:V512,2)+LARGE(M512:V512,3)+LARGE(M512:V512,4)+LARGE(M512:V512,5)+LARGE(M512:V512,6)</f>
        <v>3.4253555284350039</v>
      </c>
      <c r="L512" s="5">
        <f>SUM(H512:K512)</f>
        <v>3.4253555284350039</v>
      </c>
      <c r="M512" s="10">
        <f>VLOOKUP(C512,игроки1,7,0)</f>
        <v>0</v>
      </c>
      <c r="N512" s="10">
        <f>VLOOKUP(C512,игроки1,9,0)</f>
        <v>0</v>
      </c>
      <c r="O512" s="10">
        <f>VLOOKUP(C512,игроки1,11,0)</f>
        <v>3.4253555284350039</v>
      </c>
      <c r="P512" s="10">
        <f>VLOOKUP(C512,Spisok!$A$1:$AL$809,13,0)</f>
        <v>0</v>
      </c>
      <c r="Q512" s="10">
        <f>VLOOKUP(C512,игроки1,15,0)</f>
        <v>0</v>
      </c>
      <c r="R512" s="10">
        <f>VLOOKUP(C512,игроки1,17,0)</f>
        <v>0</v>
      </c>
      <c r="S512" s="10">
        <f>VLOOKUP(C512,игроки1,19,0)</f>
        <v>0</v>
      </c>
      <c r="T512" s="10">
        <f>VLOOKUP(C512,игроки1,21,0)</f>
        <v>0</v>
      </c>
      <c r="U512" s="10">
        <f>VLOOKUP(C512,игроки1,23,0)</f>
        <v>0</v>
      </c>
      <c r="V512" s="21">
        <f>VLOOKUP(C512,игроки1,25,0)</f>
        <v>0</v>
      </c>
      <c r="W512" s="16">
        <f>COUNTIFS(M512:V512,"&gt;0")</f>
        <v>1</v>
      </c>
    </row>
    <row r="513" spans="1:23" s="91" customFormat="1" ht="12.75" customHeight="1" x14ac:dyDescent="0.25">
      <c r="A513" s="13">
        <v>509</v>
      </c>
      <c r="B513" s="13"/>
      <c r="C513" s="68" t="s">
        <v>673</v>
      </c>
      <c r="D513" s="68" t="s">
        <v>684</v>
      </c>
      <c r="E513" s="96">
        <f>VLOOKUP(C513,Spisok!$A$1:$AA$8695,5,0)</f>
        <v>2093</v>
      </c>
      <c r="F513" s="74">
        <f>VLOOKUP(C513,Spisok!$A$1:$AA$8695,2,0)</f>
        <v>0</v>
      </c>
      <c r="G513" s="69" t="str">
        <f>VLOOKUP(C513,Spisok!$A$1:$AA$8695,4,0)</f>
        <v>LAT</v>
      </c>
      <c r="H513" s="70">
        <v>3.2634609343743164</v>
      </c>
      <c r="I513" s="70">
        <v>0</v>
      </c>
      <c r="J513" s="70">
        <v>0</v>
      </c>
      <c r="K513" s="70">
        <f>LARGE(M513:V513,1)+LARGE(M513:V513,2)+LARGE(M513:V513,3)+LARGE(M513:V513,4)+LARGE(M513:V513,5)+LARGE(M513:V513,6)</f>
        <v>0</v>
      </c>
      <c r="L513" s="5">
        <f>SUM(H513:K513)</f>
        <v>3.2634609343743164</v>
      </c>
      <c r="M513" s="70">
        <f>VLOOKUP(C513,игроки1,7,0)</f>
        <v>0</v>
      </c>
      <c r="N513" s="70">
        <f>VLOOKUP(C513,игроки1,9,0)</f>
        <v>0</v>
      </c>
      <c r="O513" s="10">
        <f>VLOOKUP(C513,игроки1,11,0)</f>
        <v>0</v>
      </c>
      <c r="P513" s="10">
        <f>VLOOKUP(C513,Spisok!$A$1:$AL$809,13,0)</f>
        <v>0</v>
      </c>
      <c r="Q513" s="10">
        <f>VLOOKUP(C513,игроки1,15,0)</f>
        <v>0</v>
      </c>
      <c r="R513" s="10">
        <f>VLOOKUP(C513,игроки1,17,0)</f>
        <v>0</v>
      </c>
      <c r="S513" s="10">
        <f>VLOOKUP(C513,игроки1,19,0)</f>
        <v>0</v>
      </c>
      <c r="T513" s="10">
        <f>VLOOKUP(C513,игроки1,21,0)</f>
        <v>0</v>
      </c>
      <c r="U513" s="10">
        <f>VLOOKUP(C513,игроки1,23,0)</f>
        <v>0</v>
      </c>
      <c r="V513" s="71">
        <f>VLOOKUP(C513,игроки1,25,0)</f>
        <v>0</v>
      </c>
      <c r="W513" s="72">
        <f>COUNTIFS(M513:V513,"&gt;0")</f>
        <v>0</v>
      </c>
    </row>
    <row r="514" spans="1:23" s="91" customFormat="1" ht="12.75" customHeight="1" x14ac:dyDescent="0.25">
      <c r="A514" s="13">
        <v>510</v>
      </c>
      <c r="B514" s="13">
        <v>302</v>
      </c>
      <c r="C514" s="94" t="s">
        <v>1117</v>
      </c>
      <c r="D514" s="94"/>
      <c r="E514" s="92">
        <f>VLOOKUP(C514,Spisok!$A$1:$AA$8695,5,0)</f>
        <v>1200</v>
      </c>
      <c r="F514" s="59">
        <f>VLOOKUP(C514,Spisok!$A$1:$AA$8695,2,0)</f>
        <v>0</v>
      </c>
      <c r="G514" s="8" t="str">
        <f>VLOOKUP(C514,Spisok!$A$1:$AA$8695,4,0)</f>
        <v>USA</v>
      </c>
      <c r="H514" s="10"/>
      <c r="I514" s="10"/>
      <c r="J514" s="10"/>
      <c r="K514" s="10">
        <f>LARGE(M514:V514,1)+LARGE(M514:V514,2)+LARGE(M514:V514,3)+LARGE(M514:V514,4)+LARGE(M514:V514,5)+LARGE(M514:V514,6)</f>
        <v>3.1177613887483693</v>
      </c>
      <c r="L514" s="5">
        <f>SUM(H514:K514)</f>
        <v>3.1177613887483693</v>
      </c>
      <c r="M514" s="10">
        <f>VLOOKUP(C514,игроки1,7,0)</f>
        <v>0</v>
      </c>
      <c r="N514" s="10">
        <f>VLOOKUP(C514,игроки1,9,0)</f>
        <v>0</v>
      </c>
      <c r="O514" s="10">
        <f>VLOOKUP(C514,игроки1,11,0)</f>
        <v>0</v>
      </c>
      <c r="P514" s="10">
        <f>VLOOKUP(C514,Spisok!$A$1:$AL$809,13,0)</f>
        <v>0</v>
      </c>
      <c r="Q514" s="10">
        <f>VLOOKUP(C514,игроки1,15,0)</f>
        <v>3.1177613887483693</v>
      </c>
      <c r="R514" s="10">
        <f>VLOOKUP(C514,игроки1,17,0)</f>
        <v>0</v>
      </c>
      <c r="S514" s="10">
        <f>VLOOKUP(C514,игроки1,19,0)</f>
        <v>0</v>
      </c>
      <c r="T514" s="10">
        <f>VLOOKUP(C514,игроки1,21,0)</f>
        <v>0</v>
      </c>
      <c r="U514" s="10">
        <f>VLOOKUP(C514,игроки1,23,0)</f>
        <v>0</v>
      </c>
      <c r="V514" s="21">
        <f>VLOOKUP(C514,игроки1,25,0)</f>
        <v>0</v>
      </c>
      <c r="W514" s="16">
        <f>COUNTIFS(M514:V514,"&gt;0")</f>
        <v>1</v>
      </c>
    </row>
    <row r="515" spans="1:23" s="91" customFormat="1" ht="12.75" customHeight="1" x14ac:dyDescent="0.25">
      <c r="A515" s="13">
        <v>511</v>
      </c>
      <c r="B515" s="13"/>
      <c r="C515" s="68" t="s">
        <v>821</v>
      </c>
      <c r="D515" s="68"/>
      <c r="E515" s="96">
        <f>VLOOKUP(C515,Spisok!$A$1:$AA$8695,5,0)</f>
        <v>1220.1108246959463</v>
      </c>
      <c r="F515" s="59">
        <f>VLOOKUP(C515,Spisok!$A$1:$AA$8695,2,0)</f>
        <v>0</v>
      </c>
      <c r="G515" s="69" t="str">
        <f>VLOOKUP(C515,Spisok!$A$1:$AA$8695,4,0)</f>
        <v>SRB</v>
      </c>
      <c r="H515" s="70"/>
      <c r="I515" s="70">
        <v>3.1177613887483693</v>
      </c>
      <c r="J515" s="70">
        <v>0</v>
      </c>
      <c r="K515" s="10">
        <f>LARGE(M515:V515,1)+LARGE(M515:V515,2)+LARGE(M515:V515,3)+LARGE(M515:V515,4)+LARGE(M515:V515,5)+LARGE(M515:V515,6)</f>
        <v>0</v>
      </c>
      <c r="L515" s="5">
        <f>SUM(H515:K515)</f>
        <v>3.1177613887483693</v>
      </c>
      <c r="M515" s="10">
        <f>VLOOKUP(C515,игроки1,7,0)</f>
        <v>0</v>
      </c>
      <c r="N515" s="10">
        <f>VLOOKUP(C515,игроки1,9,0)</f>
        <v>0</v>
      </c>
      <c r="O515" s="10">
        <f>VLOOKUP(C515,игроки1,11,0)</f>
        <v>0</v>
      </c>
      <c r="P515" s="10">
        <f>VLOOKUP(C515,Spisok!$A$1:$AL$809,13,0)</f>
        <v>0</v>
      </c>
      <c r="Q515" s="10">
        <f>VLOOKUP(C515,игроки1,15,0)</f>
        <v>0</v>
      </c>
      <c r="R515" s="10">
        <f>VLOOKUP(C515,игроки1,17,0)</f>
        <v>0</v>
      </c>
      <c r="S515" s="10">
        <f>VLOOKUP(C515,игроки1,19,0)</f>
        <v>0</v>
      </c>
      <c r="T515" s="10">
        <f>VLOOKUP(C515,игроки1,21,0)</f>
        <v>0</v>
      </c>
      <c r="U515" s="10">
        <f>VLOOKUP(C515,игроки1,23,0)</f>
        <v>0</v>
      </c>
      <c r="V515" s="21">
        <f>VLOOKUP(C515,игроки1,25,0)</f>
        <v>0</v>
      </c>
      <c r="W515" s="16">
        <f>COUNTIFS(M515:V515,"&gt;0")</f>
        <v>0</v>
      </c>
    </row>
    <row r="516" spans="1:23" s="91" customFormat="1" ht="12.75" customHeight="1" x14ac:dyDescent="0.25">
      <c r="A516" s="13">
        <v>512</v>
      </c>
      <c r="B516" s="13"/>
      <c r="C516" s="94" t="s">
        <v>681</v>
      </c>
      <c r="D516" s="94" t="s">
        <v>683</v>
      </c>
      <c r="E516" s="77">
        <f>VLOOKUP(C516,Spisok!$A$1:$AA$8695,5,0)</f>
        <v>1263.9142662239153</v>
      </c>
      <c r="F516" s="59">
        <f>VLOOKUP(C516,Spisok!$A$1:$AA$8695,2,0)</f>
        <v>0</v>
      </c>
      <c r="G516" s="8" t="str">
        <f>VLOOKUP(C516,Spisok!$A$1:$AA$8695,4,0)</f>
        <v>EST</v>
      </c>
      <c r="H516" s="10">
        <v>0.01</v>
      </c>
      <c r="I516" s="10">
        <v>2.9957442110005807</v>
      </c>
      <c r="J516" s="10">
        <v>0</v>
      </c>
      <c r="K516" s="10">
        <f>LARGE(M516:V516,1)+LARGE(M516:V516,2)+LARGE(M516:V516,3)+LARGE(M516:V516,4)+LARGE(M516:V516,5)+LARGE(M516:V516,6)</f>
        <v>0</v>
      </c>
      <c r="L516" s="5">
        <f>SUM(H516:K516)</f>
        <v>3.0057442110005805</v>
      </c>
      <c r="M516" s="10">
        <f>VLOOKUP(C516,игроки1,7,0)</f>
        <v>0</v>
      </c>
      <c r="N516" s="10">
        <f>VLOOKUP(C516,игроки1,9,0)</f>
        <v>0</v>
      </c>
      <c r="O516" s="10">
        <f>VLOOKUP(C516,игроки1,11,0)</f>
        <v>0</v>
      </c>
      <c r="P516" s="10">
        <f>VLOOKUP(C516,Spisok!$A$1:$AL$809,13,0)</f>
        <v>0</v>
      </c>
      <c r="Q516" s="10">
        <f>VLOOKUP(C516,игроки1,15,0)</f>
        <v>0</v>
      </c>
      <c r="R516" s="10">
        <f>VLOOKUP(C516,игроки1,17,0)</f>
        <v>0</v>
      </c>
      <c r="S516" s="10">
        <f>VLOOKUP(C516,игроки1,19,0)</f>
        <v>0</v>
      </c>
      <c r="T516" s="10">
        <f>VLOOKUP(C516,игроки1,21,0)</f>
        <v>0</v>
      </c>
      <c r="U516" s="10">
        <f>VLOOKUP(C516,игроки1,23,0)</f>
        <v>0</v>
      </c>
      <c r="V516" s="21">
        <f>VLOOKUP(C516,игроки1,25,0)</f>
        <v>0</v>
      </c>
      <c r="W516" s="16">
        <f>COUNTIFS(M516:V516,"&gt;0")</f>
        <v>0</v>
      </c>
    </row>
    <row r="517" spans="1:23" s="91" customFormat="1" ht="12.75" customHeight="1" x14ac:dyDescent="0.25">
      <c r="A517" s="13">
        <v>513</v>
      </c>
      <c r="B517" s="13"/>
      <c r="C517" s="94" t="s">
        <v>803</v>
      </c>
      <c r="D517" s="94" t="s">
        <v>897</v>
      </c>
      <c r="E517" s="77">
        <f>VLOOKUP(C517,Spisok!$A$1:$AA$8695,5,0)</f>
        <v>1233.5651135760124</v>
      </c>
      <c r="F517" s="59">
        <f>VLOOKUP(C517,Spisok!$A$1:$AA$8695,2,0)</f>
        <v>0</v>
      </c>
      <c r="G517" s="8" t="str">
        <f>VLOOKUP(C517,Spisok!$A$1:$AA$8695,4,0)</f>
        <v>LAT</v>
      </c>
      <c r="H517" s="10"/>
      <c r="I517" s="10">
        <v>2.9992497707632886</v>
      </c>
      <c r="J517" s="10">
        <v>0</v>
      </c>
      <c r="K517" s="10">
        <f>LARGE(M517:V517,1)+LARGE(M517:V517,2)+LARGE(M517:V517,3)+LARGE(M517:V517,4)+LARGE(M517:V517,5)+LARGE(M517:V517,6)</f>
        <v>0</v>
      </c>
      <c r="L517" s="5">
        <f>SUM(H517:K517)</f>
        <v>2.9992497707632886</v>
      </c>
      <c r="M517" s="10">
        <f>VLOOKUP(C517,игроки1,7,0)</f>
        <v>0</v>
      </c>
      <c r="N517" s="10">
        <f>VLOOKUP(C517,игроки1,9,0)</f>
        <v>0</v>
      </c>
      <c r="O517" s="10">
        <f>VLOOKUP(C517,игроки1,11,0)</f>
        <v>0</v>
      </c>
      <c r="P517" s="10">
        <f>VLOOKUP(C517,Spisok!$A$1:$AL$809,13,0)</f>
        <v>0</v>
      </c>
      <c r="Q517" s="10">
        <f>VLOOKUP(C517,игроки1,15,0)</f>
        <v>0</v>
      </c>
      <c r="R517" s="10">
        <f>VLOOKUP(C517,игроки1,17,0)</f>
        <v>0</v>
      </c>
      <c r="S517" s="10">
        <f>VLOOKUP(C517,игроки1,19,0)</f>
        <v>0</v>
      </c>
      <c r="T517" s="10">
        <f>VLOOKUP(C517,игроки1,21,0)</f>
        <v>0</v>
      </c>
      <c r="U517" s="10">
        <f>VLOOKUP(C517,игроки1,23,0)</f>
        <v>0</v>
      </c>
      <c r="V517" s="21">
        <f>VLOOKUP(C517,игроки1,25,0)</f>
        <v>0</v>
      </c>
      <c r="W517" s="16">
        <f>COUNTIFS(M517:V517,"&gt;0")</f>
        <v>0</v>
      </c>
    </row>
    <row r="518" spans="1:23" s="91" customFormat="1" ht="12.75" customHeight="1" x14ac:dyDescent="0.25">
      <c r="A518" s="13">
        <v>514</v>
      </c>
      <c r="B518" s="13">
        <v>317</v>
      </c>
      <c r="C518" s="94" t="s">
        <v>723</v>
      </c>
      <c r="D518" s="94" t="s">
        <v>726</v>
      </c>
      <c r="E518" s="92">
        <f>VLOOKUP(C518,Spisok!$A$1:$AA$8695,5,0)</f>
        <v>979</v>
      </c>
      <c r="F518" s="59">
        <f>VLOOKUP(C518,Spisok!$A$1:$AA$8695,2,0)</f>
        <v>0</v>
      </c>
      <c r="G518" s="8" t="str">
        <f>VLOOKUP(C518,Spisok!$A$1:$AA$8695,4,0)</f>
        <v>GER</v>
      </c>
      <c r="H518" s="10">
        <v>2.1931988609397246</v>
      </c>
      <c r="I518" s="10">
        <v>0.01</v>
      </c>
      <c r="J518" s="10">
        <v>0.01</v>
      </c>
      <c r="K518" s="10">
        <f>LARGE(M518:V518,1)+LARGE(M518:V518,2)+LARGE(M518:V518,3)+LARGE(M518:V518,4)+LARGE(M518:V518,5)+LARGE(M518:V518,6)</f>
        <v>0.28694736842105262</v>
      </c>
      <c r="L518" s="5">
        <f>SUM(H518:K518)</f>
        <v>2.5001462293607766</v>
      </c>
      <c r="M518" s="10">
        <f>VLOOKUP(C518,игроки1,7,0)</f>
        <v>0</v>
      </c>
      <c r="N518" s="10">
        <f>VLOOKUP(C518,игроки1,9,0)</f>
        <v>0</v>
      </c>
      <c r="O518" s="10">
        <f>VLOOKUP(C518,игроки1,11,0)</f>
        <v>0.01</v>
      </c>
      <c r="P518" s="10">
        <f>VLOOKUP(C518,Spisok!$A$1:$AL$809,13,0)</f>
        <v>0</v>
      </c>
      <c r="Q518" s="10">
        <f>VLOOKUP(C518,игроки1,15,0)</f>
        <v>0</v>
      </c>
      <c r="R518" s="10">
        <f>VLOOKUP(C518,игроки1,17,0)</f>
        <v>0.2669473684210526</v>
      </c>
      <c r="S518" s="10">
        <f>VLOOKUP(C518,игроки1,19,0)</f>
        <v>0</v>
      </c>
      <c r="T518" s="10">
        <f>VLOOKUP(C518,игроки1,21,0)</f>
        <v>0</v>
      </c>
      <c r="U518" s="10">
        <f>VLOOKUP(C518,игроки1,23,0)</f>
        <v>0.01</v>
      </c>
      <c r="V518" s="21">
        <f>VLOOKUP(C518,игроки1,25,0)</f>
        <v>0</v>
      </c>
      <c r="W518" s="16">
        <f>COUNTIFS(M518:V518,"&gt;0")</f>
        <v>3</v>
      </c>
    </row>
    <row r="519" spans="1:23" s="91" customFormat="1" ht="12.75" customHeight="1" x14ac:dyDescent="0.25">
      <c r="A519" s="13">
        <v>515</v>
      </c>
      <c r="B519" s="13">
        <v>308</v>
      </c>
      <c r="C519" s="94" t="s">
        <v>1099</v>
      </c>
      <c r="D519" s="94"/>
      <c r="E519" s="92">
        <f>VLOOKUP(C519,Spisok!$A$1:$AA$8695,5,0)</f>
        <v>1206</v>
      </c>
      <c r="F519" s="59">
        <f>VLOOKUP(C519,Spisok!$A$1:$AA$8695,2,0)</f>
        <v>0</v>
      </c>
      <c r="G519" s="8" t="str">
        <f>VLOOKUP(C519,Spisok!$A$1:$AA$8695,4,0)</f>
        <v>EST</v>
      </c>
      <c r="H519" s="10"/>
      <c r="I519" s="10"/>
      <c r="J519" s="10"/>
      <c r="K519" s="10">
        <f>LARGE(M519:V519,1)+LARGE(M519:V519,2)+LARGE(M519:V519,3)+LARGE(M519:V519,4)+LARGE(M519:V519,5)+LARGE(M519:V519,6)</f>
        <v>2.4571646231340591</v>
      </c>
      <c r="L519" s="5">
        <f>SUM(H519:K519)</f>
        <v>2.4571646231340591</v>
      </c>
      <c r="M519" s="10">
        <f>VLOOKUP(C519,игроки1,7,0)</f>
        <v>0</v>
      </c>
      <c r="N519" s="10">
        <f>VLOOKUP(C519,игроки1,9,0)</f>
        <v>0</v>
      </c>
      <c r="O519" s="10">
        <f>VLOOKUP(C519,игроки1,11,0)</f>
        <v>2.4571646231340591</v>
      </c>
      <c r="P519" s="10">
        <f>VLOOKUP(C519,Spisok!$A$1:$AL$809,13,0)</f>
        <v>0</v>
      </c>
      <c r="Q519" s="10">
        <f>VLOOKUP(C519,игроки1,15,0)</f>
        <v>0</v>
      </c>
      <c r="R519" s="10">
        <f>VLOOKUP(C519,игроки1,17,0)</f>
        <v>0</v>
      </c>
      <c r="S519" s="10">
        <f>VLOOKUP(C519,игроки1,19,0)</f>
        <v>0</v>
      </c>
      <c r="T519" s="10">
        <f>VLOOKUP(C519,игроки1,21,0)</f>
        <v>0</v>
      </c>
      <c r="U519" s="10">
        <f>VLOOKUP(C519,игроки1,23,0)</f>
        <v>0</v>
      </c>
      <c r="V519" s="21">
        <f>VLOOKUP(C519,игроки1,25,0)</f>
        <v>0</v>
      </c>
      <c r="W519" s="16">
        <f>COUNTIFS(M519:V519,"&gt;0")</f>
        <v>1</v>
      </c>
    </row>
    <row r="520" spans="1:23" s="91" customFormat="1" ht="12.75" customHeight="1" x14ac:dyDescent="0.25">
      <c r="A520" s="13">
        <v>516</v>
      </c>
      <c r="B520" s="13"/>
      <c r="C520" s="94" t="s">
        <v>999</v>
      </c>
      <c r="D520" s="94" t="s">
        <v>1012</v>
      </c>
      <c r="E520" s="92">
        <f>VLOOKUP(C520,Spisok!$A$1:$AA$8695,5,0)</f>
        <v>1180.8805071991731</v>
      </c>
      <c r="F520" s="59">
        <f>VLOOKUP(C520,Spisok!$A$1:$AA$8695,2,0)</f>
        <v>0</v>
      </c>
      <c r="G520" s="8" t="str">
        <f>VLOOKUP(C520,Spisok!$A$1:$AA$8695,4,0)</f>
        <v>RUS</v>
      </c>
      <c r="H520" s="10"/>
      <c r="I520" s="10"/>
      <c r="J520" s="10">
        <v>2.3351863451299715</v>
      </c>
      <c r="K520" s="10">
        <f>LARGE(M520:V520,1)+LARGE(M520:V520,2)+LARGE(M520:V520,3)+LARGE(M520:V520,4)+LARGE(M520:V520,5)+LARGE(M520:V520,6)</f>
        <v>0</v>
      </c>
      <c r="L520" s="5">
        <f>SUM(H520:K520)</f>
        <v>2.3351863451299715</v>
      </c>
      <c r="M520" s="10">
        <f>VLOOKUP(C520,игроки1,7,0)</f>
        <v>0</v>
      </c>
      <c r="N520" s="10">
        <f>VLOOKUP(C520,игроки1,9,0)</f>
        <v>0</v>
      </c>
      <c r="O520" s="10">
        <f>VLOOKUP(C520,игроки1,11,0)</f>
        <v>0</v>
      </c>
      <c r="P520" s="10">
        <f>VLOOKUP(C520,Spisok!$A$1:$AL$809,13,0)</f>
        <v>0</v>
      </c>
      <c r="Q520" s="10">
        <f>VLOOKUP(C520,игроки1,15,0)</f>
        <v>0</v>
      </c>
      <c r="R520" s="10">
        <f>VLOOKUP(C520,игроки1,17,0)</f>
        <v>0</v>
      </c>
      <c r="S520" s="10">
        <f>VLOOKUP(C520,игроки1,19,0)</f>
        <v>0</v>
      </c>
      <c r="T520" s="10">
        <f>VLOOKUP(C520,игроки1,21,0)</f>
        <v>0</v>
      </c>
      <c r="U520" s="10">
        <f>VLOOKUP(C520,игроки1,23,0)</f>
        <v>0</v>
      </c>
      <c r="V520" s="21">
        <f>VLOOKUP(C520,игроки1,25,0)</f>
        <v>0</v>
      </c>
      <c r="W520" s="16">
        <f>COUNTIFS(M520:V520,"&gt;0")</f>
        <v>0</v>
      </c>
    </row>
    <row r="521" spans="1:23" s="91" customFormat="1" ht="12.75" customHeight="1" x14ac:dyDescent="0.25">
      <c r="A521" s="13">
        <v>517</v>
      </c>
      <c r="B521" s="13">
        <v>309</v>
      </c>
      <c r="C521" s="94" t="s">
        <v>1085</v>
      </c>
      <c r="D521" s="94"/>
      <c r="E521" s="92">
        <f>VLOOKUP(C521,Spisok!$A$1:$AA$8695,5,0)</f>
        <v>1243.9569531398834</v>
      </c>
      <c r="F521" s="59">
        <f>VLOOKUP(C521,Spisok!$A$1:$AA$8695,2,0)</f>
        <v>0</v>
      </c>
      <c r="G521" s="8" t="str">
        <f>VLOOKUP(C521,Spisok!$A$1:$AA$8695,4,0)</f>
        <v>EST</v>
      </c>
      <c r="H521" s="10"/>
      <c r="I521" s="10"/>
      <c r="J521" s="10"/>
      <c r="K521" s="10">
        <f>LARGE(M521:V521,1)+LARGE(M521:V521,2)+LARGE(M521:V521,3)+LARGE(M521:V521,4)+LARGE(M521:V521,5)+LARGE(M521:V521,6)</f>
        <v>2.2240895846843802</v>
      </c>
      <c r="L521" s="5">
        <f>SUM(H521:K521)</f>
        <v>2.2240895846843802</v>
      </c>
      <c r="M521" s="10">
        <f>VLOOKUP(C521,игроки1,7,0)</f>
        <v>0</v>
      </c>
      <c r="N521" s="10">
        <f>VLOOKUP(C521,игроки1,9,0)</f>
        <v>2.2240895846843802</v>
      </c>
      <c r="O521" s="10">
        <f>VLOOKUP(C521,игроки1,11,0)</f>
        <v>0</v>
      </c>
      <c r="P521" s="10">
        <f>VLOOKUP(C521,Spisok!$A$1:$AL$809,13,0)</f>
        <v>0</v>
      </c>
      <c r="Q521" s="10">
        <f>VLOOKUP(C521,игроки1,15,0)</f>
        <v>0</v>
      </c>
      <c r="R521" s="10">
        <f>VLOOKUP(C521,игроки1,17,0)</f>
        <v>0</v>
      </c>
      <c r="S521" s="10">
        <f>VLOOKUP(C521,игроки1,19,0)</f>
        <v>0</v>
      </c>
      <c r="T521" s="10">
        <f>VLOOKUP(C521,игроки1,21,0)</f>
        <v>0</v>
      </c>
      <c r="U521" s="10">
        <f>VLOOKUP(C521,игроки1,23,0)</f>
        <v>0</v>
      </c>
      <c r="V521" s="21">
        <f>VLOOKUP(C521,игроки1,25,0)</f>
        <v>0</v>
      </c>
      <c r="W521" s="16">
        <f>COUNTIFS(M521:V521,"&gt;0")</f>
        <v>1</v>
      </c>
    </row>
    <row r="522" spans="1:23" s="91" customFormat="1" ht="12.75" customHeight="1" x14ac:dyDescent="0.25">
      <c r="A522" s="13">
        <v>518</v>
      </c>
      <c r="B522" s="13"/>
      <c r="C522" s="94" t="s">
        <v>827</v>
      </c>
      <c r="D522" s="94"/>
      <c r="E522" s="77">
        <f>VLOOKUP(C522,Spisok!$A$1:$AA$8695,5,0)</f>
        <v>1189.5820628676106</v>
      </c>
      <c r="F522" s="59">
        <f>VLOOKUP(C522,Spisok!$A$1:$AA$8695,2,0)</f>
        <v>0</v>
      </c>
      <c r="G522" s="8" t="str">
        <f>VLOOKUP(C522,Spisok!$A$1:$AA$8695,4,0)</f>
        <v>GER</v>
      </c>
      <c r="H522" s="10"/>
      <c r="I522" s="10">
        <v>1.85550224791559</v>
      </c>
      <c r="J522" s="10">
        <v>0</v>
      </c>
      <c r="K522" s="10">
        <f>LARGE(M522:V522,1)+LARGE(M522:V522,2)+LARGE(M522:V522,3)+LARGE(M522:V522,4)+LARGE(M522:V522,5)+LARGE(M522:V522,6)</f>
        <v>0</v>
      </c>
      <c r="L522" s="5">
        <f>SUM(H522:K522)</f>
        <v>1.85550224791559</v>
      </c>
      <c r="M522" s="10">
        <f>VLOOKUP(C522,игроки1,7,0)</f>
        <v>0</v>
      </c>
      <c r="N522" s="10">
        <f>VLOOKUP(C522,игроки1,9,0)</f>
        <v>0</v>
      </c>
      <c r="O522" s="10">
        <f>VLOOKUP(C522,игроки1,11,0)</f>
        <v>0</v>
      </c>
      <c r="P522" s="10">
        <f>VLOOKUP(C522,Spisok!$A$1:$AL$809,13,0)</f>
        <v>0</v>
      </c>
      <c r="Q522" s="10">
        <f>VLOOKUP(C522,игроки1,15,0)</f>
        <v>0</v>
      </c>
      <c r="R522" s="10">
        <f>VLOOKUP(C522,игроки1,17,0)</f>
        <v>0</v>
      </c>
      <c r="S522" s="10">
        <f>VLOOKUP(C522,игроки1,19,0)</f>
        <v>0</v>
      </c>
      <c r="T522" s="10">
        <f>VLOOKUP(C522,игроки1,21,0)</f>
        <v>0</v>
      </c>
      <c r="U522" s="10">
        <f>VLOOKUP(C522,игроки1,23,0)</f>
        <v>0</v>
      </c>
      <c r="V522" s="21">
        <f>VLOOKUP(C522,игроки1,25,0)</f>
        <v>0</v>
      </c>
      <c r="W522" s="16">
        <f>COUNTIFS(M522:V522,"&gt;0")</f>
        <v>0</v>
      </c>
    </row>
    <row r="523" spans="1:23" s="91" customFormat="1" ht="12.75" customHeight="1" x14ac:dyDescent="0.25">
      <c r="A523" s="13">
        <v>519</v>
      </c>
      <c r="B523" s="13"/>
      <c r="C523" s="94" t="s">
        <v>496</v>
      </c>
      <c r="D523" s="94" t="s">
        <v>529</v>
      </c>
      <c r="E523" s="77">
        <f>VLOOKUP(C523,Spisok!$A$1:$AA$8695,5,0)</f>
        <v>1202.6386222793581</v>
      </c>
      <c r="F523" s="59">
        <f>VLOOKUP(C523,Spisok!$A$1:$AA$8695,2,0)</f>
        <v>0</v>
      </c>
      <c r="G523" s="8" t="str">
        <f>VLOOKUP(C523,Spisok!$A$1:$AA$8695,4,0)</f>
        <v>GER</v>
      </c>
      <c r="H523" s="10">
        <v>1.7714366066377367</v>
      </c>
      <c r="I523" s="10">
        <v>0</v>
      </c>
      <c r="J523" s="10">
        <v>0</v>
      </c>
      <c r="K523" s="10">
        <f>LARGE(M523:V523,1)+LARGE(M523:V523,2)+LARGE(M523:V523,3)+LARGE(M523:V523,4)+LARGE(M523:V523,5)+LARGE(M523:V523,6)</f>
        <v>0</v>
      </c>
      <c r="L523" s="5">
        <f>SUM(H523:K523)</f>
        <v>1.7714366066377367</v>
      </c>
      <c r="M523" s="10">
        <f>VLOOKUP(C523,игроки1,7,0)</f>
        <v>0</v>
      </c>
      <c r="N523" s="10">
        <f>VLOOKUP(C523,игроки1,9,0)</f>
        <v>0</v>
      </c>
      <c r="O523" s="10">
        <f>VLOOKUP(C523,игроки1,11,0)</f>
        <v>0</v>
      </c>
      <c r="P523" s="10">
        <f>VLOOKUP(C523,Spisok!$A$1:$AL$809,13,0)</f>
        <v>0</v>
      </c>
      <c r="Q523" s="10">
        <f>VLOOKUP(C523,игроки1,15,0)</f>
        <v>0</v>
      </c>
      <c r="R523" s="10">
        <f>VLOOKUP(C523,игроки1,17,0)</f>
        <v>0</v>
      </c>
      <c r="S523" s="10">
        <f>VLOOKUP(C523,игроки1,19,0)</f>
        <v>0</v>
      </c>
      <c r="T523" s="10">
        <f>VLOOKUP(C523,игроки1,21,0)</f>
        <v>0</v>
      </c>
      <c r="U523" s="10">
        <f>VLOOKUP(C523,игроки1,23,0)</f>
        <v>0</v>
      </c>
      <c r="V523" s="21">
        <f>VLOOKUP(C523,игроки1,25,0)</f>
        <v>0</v>
      </c>
      <c r="W523" s="16">
        <f>COUNTIFS(M523:V523,"&gt;0")</f>
        <v>0</v>
      </c>
    </row>
    <row r="524" spans="1:23" s="91" customFormat="1" ht="12.75" customHeight="1" x14ac:dyDescent="0.25">
      <c r="A524" s="13">
        <v>520</v>
      </c>
      <c r="B524" s="13"/>
      <c r="C524" s="94" t="s">
        <v>511</v>
      </c>
      <c r="D524" s="94" t="s">
        <v>521</v>
      </c>
      <c r="E524" s="77">
        <f>VLOOKUP(C524,Spisok!$A$1:$AA$8695,5,0)</f>
        <v>1185.0143858562458</v>
      </c>
      <c r="F524" s="59">
        <f>VLOOKUP(C524,Spisok!$A$1:$AA$8695,2,0)</f>
        <v>0</v>
      </c>
      <c r="G524" s="8" t="str">
        <f>VLOOKUP(C524,Spisok!$A$1:$AA$8695,4,0)</f>
        <v>BLR</v>
      </c>
      <c r="H524" s="10">
        <v>1.6422193877551021</v>
      </c>
      <c r="I524" s="10">
        <v>0</v>
      </c>
      <c r="J524" s="10">
        <v>0</v>
      </c>
      <c r="K524" s="10">
        <f>LARGE(M524:V524,1)+LARGE(M524:V524,2)+LARGE(M524:V524,3)+LARGE(M524:V524,4)+LARGE(M524:V524,5)+LARGE(M524:V524,6)</f>
        <v>0</v>
      </c>
      <c r="L524" s="5">
        <f>SUM(H524:K524)</f>
        <v>1.6422193877551021</v>
      </c>
      <c r="M524" s="10">
        <f>VLOOKUP(C524,игроки1,7,0)</f>
        <v>0</v>
      </c>
      <c r="N524" s="10">
        <f>VLOOKUP(C524,игроки1,9,0)</f>
        <v>0</v>
      </c>
      <c r="O524" s="10">
        <f>VLOOKUP(C524,игроки1,11,0)</f>
        <v>0</v>
      </c>
      <c r="P524" s="10">
        <f>VLOOKUP(C524,Spisok!$A$1:$AL$809,13,0)</f>
        <v>0</v>
      </c>
      <c r="Q524" s="10">
        <f>VLOOKUP(C524,игроки1,15,0)</f>
        <v>0</v>
      </c>
      <c r="R524" s="10">
        <f>VLOOKUP(C524,игроки1,17,0)</f>
        <v>0</v>
      </c>
      <c r="S524" s="10">
        <f>VLOOKUP(C524,игроки1,19,0)</f>
        <v>0</v>
      </c>
      <c r="T524" s="10">
        <f>VLOOKUP(C524,игроки1,21,0)</f>
        <v>0</v>
      </c>
      <c r="U524" s="10">
        <f>VLOOKUP(C524,игроки1,23,0)</f>
        <v>0</v>
      </c>
      <c r="V524" s="21">
        <f>VLOOKUP(C524,игроки1,25,0)</f>
        <v>0</v>
      </c>
      <c r="W524" s="16">
        <f>COUNTIFS(M524:V524,"&gt;0")</f>
        <v>0</v>
      </c>
    </row>
    <row r="525" spans="1:23" s="91" customFormat="1" ht="12.75" customHeight="1" x14ac:dyDescent="0.25">
      <c r="A525" s="13">
        <v>521</v>
      </c>
      <c r="B525" s="13"/>
      <c r="C525" s="94" t="s">
        <v>212</v>
      </c>
      <c r="D525" s="94" t="s">
        <v>935</v>
      </c>
      <c r="E525" s="77">
        <f>VLOOKUP(C525,Spisok!$A$1:$AA$8695,5,0)</f>
        <v>1559</v>
      </c>
      <c r="F525" s="59">
        <f>VLOOKUP(C525,Spisok!$A$1:$AA$8695,2,0)</f>
        <v>0</v>
      </c>
      <c r="G525" s="8" t="str">
        <f>VLOOKUP(C525,Spisok!$A$1:$AA$8695,4,0)</f>
        <v>LAT</v>
      </c>
      <c r="H525" s="10">
        <v>1.5516655415735594</v>
      </c>
      <c r="I525" s="10">
        <v>0</v>
      </c>
      <c r="J525" s="10">
        <v>0</v>
      </c>
      <c r="K525" s="10">
        <f>LARGE(M525:V525,1)+LARGE(M525:V525,2)+LARGE(M525:V525,3)+LARGE(M525:V525,4)+LARGE(M525:V525,5)+LARGE(M525:V525,6)</f>
        <v>0</v>
      </c>
      <c r="L525" s="5">
        <f>SUM(H525:K525)</f>
        <v>1.5516655415735594</v>
      </c>
      <c r="M525" s="10">
        <f>VLOOKUP(C525,игроки1,7,0)</f>
        <v>0</v>
      </c>
      <c r="N525" s="10">
        <f>VLOOKUP(C525,игроки1,9,0)</f>
        <v>0</v>
      </c>
      <c r="O525" s="10">
        <f>VLOOKUP(C525,игроки1,11,0)</f>
        <v>0</v>
      </c>
      <c r="P525" s="10">
        <f>VLOOKUP(C525,Spisok!$A$1:$AL$809,13,0)</f>
        <v>0</v>
      </c>
      <c r="Q525" s="10">
        <f>VLOOKUP(C525,игроки1,15,0)</f>
        <v>0</v>
      </c>
      <c r="R525" s="10">
        <f>VLOOKUP(C525,игроки1,17,0)</f>
        <v>0</v>
      </c>
      <c r="S525" s="10">
        <f>VLOOKUP(C525,игроки1,19,0)</f>
        <v>0</v>
      </c>
      <c r="T525" s="10">
        <f>VLOOKUP(C525,игроки1,21,0)</f>
        <v>0</v>
      </c>
      <c r="U525" s="10">
        <f>VLOOKUP(C525,игроки1,23,0)</f>
        <v>0</v>
      </c>
      <c r="V525" s="21">
        <f>VLOOKUP(C525,игроки1,25,0)</f>
        <v>0</v>
      </c>
      <c r="W525" s="16">
        <f>COUNTIFS(M525:V525,"&gt;0")</f>
        <v>0</v>
      </c>
    </row>
    <row r="526" spans="1:23" s="91" customFormat="1" ht="12.75" customHeight="1" x14ac:dyDescent="0.25">
      <c r="A526" s="13">
        <v>522</v>
      </c>
      <c r="B526" s="13">
        <v>312</v>
      </c>
      <c r="C526" s="68" t="s">
        <v>1097</v>
      </c>
      <c r="D526" s="68"/>
      <c r="E526" s="85">
        <f>VLOOKUP(C526,Spisok!$A$1:$AA$8695,5,0)</f>
        <v>1200</v>
      </c>
      <c r="F526" s="59">
        <f>VLOOKUP(C526,Spisok!$A$1:$AA$8695,2,0)</f>
        <v>0</v>
      </c>
      <c r="G526" s="69" t="str">
        <f>VLOOKUP(C526,Spisok!$A$1:$AA$8695,4,0)</f>
        <v>POL</v>
      </c>
      <c r="H526" s="70"/>
      <c r="I526" s="70"/>
      <c r="J526" s="70"/>
      <c r="K526" s="10">
        <f>LARGE(M526:V526,1)+LARGE(M526:V526,2)+LARGE(M526:V526,3)+LARGE(M526:V526,4)+LARGE(M526:V526,5)+LARGE(M526:V526,6)</f>
        <v>1.4905371139884884</v>
      </c>
      <c r="L526" s="5">
        <f>SUM(H526:K526)</f>
        <v>1.4905371139884884</v>
      </c>
      <c r="M526" s="10">
        <f>VLOOKUP(C526,игроки1,7,0)</f>
        <v>0</v>
      </c>
      <c r="N526" s="10">
        <f>VLOOKUP(C526,игроки1,9,0)</f>
        <v>0</v>
      </c>
      <c r="O526" s="10">
        <f>VLOOKUP(C526,игроки1,11,0)</f>
        <v>1.4905371139884884</v>
      </c>
      <c r="P526" s="10">
        <f>VLOOKUP(C526,Spisok!$A$1:$AL$809,13,0)</f>
        <v>0</v>
      </c>
      <c r="Q526" s="10">
        <f>VLOOKUP(C526,игроки1,15,0)</f>
        <v>0</v>
      </c>
      <c r="R526" s="10">
        <f>VLOOKUP(C526,игроки1,17,0)</f>
        <v>0</v>
      </c>
      <c r="S526" s="10">
        <f>VLOOKUP(C526,игроки1,19,0)</f>
        <v>0</v>
      </c>
      <c r="T526" s="10">
        <f>VLOOKUP(C526,игроки1,21,0)</f>
        <v>0</v>
      </c>
      <c r="U526" s="10">
        <f>VLOOKUP(C526,игроки1,23,0)</f>
        <v>0</v>
      </c>
      <c r="V526" s="21">
        <f>VLOOKUP(C526,игроки1,25,0)</f>
        <v>0</v>
      </c>
      <c r="W526" s="16">
        <f>COUNTIFS(M526:V526,"&gt;0")</f>
        <v>1</v>
      </c>
    </row>
    <row r="527" spans="1:23" s="91" customFormat="1" ht="12.75" customHeight="1" x14ac:dyDescent="0.25">
      <c r="A527" s="13">
        <v>523</v>
      </c>
      <c r="B527" s="13"/>
      <c r="C527" s="94" t="s">
        <v>731</v>
      </c>
      <c r="D527" s="94" t="s">
        <v>898</v>
      </c>
      <c r="E527" s="77">
        <f>VLOOKUP(C527,Spisok!$A$1:$AA$8695,5,0)</f>
        <v>1251.9055420787925</v>
      </c>
      <c r="F527" s="59">
        <f>VLOOKUP(C527,Spisok!$A$1:$AA$8695,2,0)</f>
        <v>0</v>
      </c>
      <c r="G527" s="8" t="str">
        <f>VLOOKUP(C527,Spisok!$A$1:$AA$8695,4,0)</f>
        <v>LAT</v>
      </c>
      <c r="H527" s="10">
        <v>1.4604043965937652</v>
      </c>
      <c r="I527" s="10">
        <v>0</v>
      </c>
      <c r="J527" s="10">
        <v>0</v>
      </c>
      <c r="K527" s="10">
        <f>LARGE(M527:V527,1)+LARGE(M527:V527,2)+LARGE(M527:V527,3)+LARGE(M527:V527,4)+LARGE(M527:V527,5)+LARGE(M527:V527,6)</f>
        <v>0</v>
      </c>
      <c r="L527" s="5">
        <f>SUM(H527:K527)</f>
        <v>1.4604043965937652</v>
      </c>
      <c r="M527" s="10">
        <f>VLOOKUP(C527,игроки1,7,0)</f>
        <v>0</v>
      </c>
      <c r="N527" s="10">
        <f>VLOOKUP(C527,игроки1,9,0)</f>
        <v>0</v>
      </c>
      <c r="O527" s="10">
        <f>VLOOKUP(C527,игроки1,11,0)</f>
        <v>0</v>
      </c>
      <c r="P527" s="10">
        <f>VLOOKUP(C527,Spisok!$A$1:$AL$809,13,0)</f>
        <v>0</v>
      </c>
      <c r="Q527" s="10">
        <f>VLOOKUP(C527,игроки1,15,0)</f>
        <v>0</v>
      </c>
      <c r="R527" s="10">
        <f>VLOOKUP(C527,игроки1,17,0)</f>
        <v>0</v>
      </c>
      <c r="S527" s="10">
        <f>VLOOKUP(C527,игроки1,19,0)</f>
        <v>0</v>
      </c>
      <c r="T527" s="10">
        <f>VLOOKUP(C527,игроки1,21,0)</f>
        <v>0</v>
      </c>
      <c r="U527" s="10">
        <f>VLOOKUP(C527,игроки1,23,0)</f>
        <v>0</v>
      </c>
      <c r="V527" s="21">
        <f>VLOOKUP(C527,игроки1,25,0)</f>
        <v>0</v>
      </c>
      <c r="W527" s="16">
        <f>COUNTIFS(M527:V527,"&gt;0")</f>
        <v>0</v>
      </c>
    </row>
    <row r="528" spans="1:23" s="91" customFormat="1" ht="12.75" customHeight="1" x14ac:dyDescent="0.25">
      <c r="A528" s="13">
        <v>524</v>
      </c>
      <c r="B528" s="13">
        <v>313</v>
      </c>
      <c r="C528" s="94" t="s">
        <v>1104</v>
      </c>
      <c r="D528" s="94"/>
      <c r="E528" s="92">
        <f>VLOOKUP(C528,Spisok!$A$1:$AA$8695,5,0)</f>
        <v>1233</v>
      </c>
      <c r="F528" s="59">
        <f>VLOOKUP(C528,Spisok!$A$1:$AA$8695,2,0)</f>
        <v>0</v>
      </c>
      <c r="G528" s="8" t="str">
        <f>VLOOKUP(C528,Spisok!$A$1:$AA$8695,4,0)</f>
        <v>LAT</v>
      </c>
      <c r="H528" s="10"/>
      <c r="I528" s="10"/>
      <c r="J528" s="10"/>
      <c r="K528" s="10">
        <f>LARGE(M528:V528,1)+LARGE(M528:V528,2)+LARGE(M528:V528,3)+LARGE(M528:V528,4)+LARGE(M528:V528,5)+LARGE(M528:V528,6)</f>
        <v>1.3982544669430526</v>
      </c>
      <c r="L528" s="5">
        <f>SUM(H528:K528)</f>
        <v>1.3982544669430526</v>
      </c>
      <c r="M528" s="10">
        <f>VLOOKUP(C528,игроки1,7,0)</f>
        <v>0</v>
      </c>
      <c r="N528" s="10">
        <f>VLOOKUP(C528,игроки1,9,0)</f>
        <v>0</v>
      </c>
      <c r="O528" s="10">
        <f>VLOOKUP(C528,игроки1,11,0)</f>
        <v>0</v>
      </c>
      <c r="P528" s="10">
        <f>VLOOKUP(C528,Spisok!$A$1:$AL$809,13,0)</f>
        <v>1.3982544669430526</v>
      </c>
      <c r="Q528" s="10">
        <f>VLOOKUP(C528,игроки1,15,0)</f>
        <v>0</v>
      </c>
      <c r="R528" s="10">
        <f>VLOOKUP(C528,игроки1,17,0)</f>
        <v>0</v>
      </c>
      <c r="S528" s="10">
        <f>VLOOKUP(C528,игроки1,19,0)</f>
        <v>0</v>
      </c>
      <c r="T528" s="10">
        <f>VLOOKUP(C528,игроки1,21,0)</f>
        <v>0</v>
      </c>
      <c r="U528" s="10">
        <f>VLOOKUP(C528,игроки1,23,0)</f>
        <v>0</v>
      </c>
      <c r="V528" s="21">
        <f>VLOOKUP(C528,игроки1,25,0)</f>
        <v>0</v>
      </c>
      <c r="W528" s="16">
        <f>COUNTIFS(M528:V528,"&gt;0")</f>
        <v>1</v>
      </c>
    </row>
    <row r="529" spans="1:23" s="91" customFormat="1" ht="12.75" customHeight="1" x14ac:dyDescent="0.25">
      <c r="A529" s="13">
        <v>525</v>
      </c>
      <c r="B529" s="13">
        <v>327</v>
      </c>
      <c r="C529" s="68" t="s">
        <v>989</v>
      </c>
      <c r="D529" s="68"/>
      <c r="E529" s="85">
        <f>VLOOKUP(C529,Spisok!$A$1:$AA$8695,5,0)</f>
        <v>1153.7556049783029</v>
      </c>
      <c r="F529" s="59">
        <f>VLOOKUP(C529,Spisok!$A$1:$AA$8695,2,0)</f>
        <v>0</v>
      </c>
      <c r="G529" s="69" t="str">
        <f>VLOOKUP(C529,Spisok!$A$1:$AA$8695,4,0)</f>
        <v>POL</v>
      </c>
      <c r="H529" s="70"/>
      <c r="I529" s="70"/>
      <c r="J529" s="70">
        <v>1.3982544669430526</v>
      </c>
      <c r="K529" s="10">
        <f>LARGE(M529:V529,1)+LARGE(M529:V529,2)+LARGE(M529:V529,3)+LARGE(M529:V529,4)+LARGE(M529:V529,5)+LARGE(M529:V529,6)</f>
        <v>0</v>
      </c>
      <c r="L529" s="5">
        <f>SUM(H529:K529)</f>
        <v>1.3982544669430526</v>
      </c>
      <c r="M529" s="10">
        <f>VLOOKUP(C529,игроки1,7,0)</f>
        <v>0</v>
      </c>
      <c r="N529" s="10">
        <f>VLOOKUP(C529,игроки1,9,0)</f>
        <v>0</v>
      </c>
      <c r="O529" s="10">
        <f>VLOOKUP(C529,игроки1,11,0)</f>
        <v>0</v>
      </c>
      <c r="P529" s="10">
        <f>VLOOKUP(C529,Spisok!$A$1:$AL$809,13,0)</f>
        <v>0</v>
      </c>
      <c r="Q529" s="10">
        <f>VLOOKUP(C529,игроки1,15,0)</f>
        <v>0</v>
      </c>
      <c r="R529" s="10">
        <f>VLOOKUP(C529,игроки1,17,0)</f>
        <v>0</v>
      </c>
      <c r="S529" s="10">
        <f>VLOOKUP(C529,игроки1,19,0)</f>
        <v>0</v>
      </c>
      <c r="T529" s="10">
        <f>VLOOKUP(C529,игроки1,21,0)</f>
        <v>0</v>
      </c>
      <c r="U529" s="10">
        <f>VLOOKUP(C529,игроки1,23,0)</f>
        <v>0</v>
      </c>
      <c r="V529" s="21">
        <f>VLOOKUP(C529,игроки1,25,0)</f>
        <v>0</v>
      </c>
      <c r="W529" s="16">
        <f>COUNTIFS(M529:V529,"&gt;0")</f>
        <v>0</v>
      </c>
    </row>
    <row r="530" spans="1:23" s="91" customFormat="1" ht="12.75" customHeight="1" x14ac:dyDescent="0.25">
      <c r="A530" s="13">
        <v>526</v>
      </c>
      <c r="B530" s="13"/>
      <c r="C530" s="94" t="s">
        <v>468</v>
      </c>
      <c r="D530" s="94" t="s">
        <v>469</v>
      </c>
      <c r="E530" s="77">
        <f>VLOOKUP(C530,Spisok!$A$1:$AA$8695,5,0)</f>
        <v>1386.2928183807949</v>
      </c>
      <c r="F530" s="59">
        <f>VLOOKUP(C530,Spisok!$A$1:$AA$8695,2,0)</f>
        <v>0</v>
      </c>
      <c r="G530" s="8" t="str">
        <f>VLOOKUP(C530,Spisok!$A$1:$AA$8695,4,0)</f>
        <v>RUS</v>
      </c>
      <c r="H530" s="10">
        <v>1.3318356867779204</v>
      </c>
      <c r="I530" s="10">
        <v>0</v>
      </c>
      <c r="J530" s="10">
        <v>0</v>
      </c>
      <c r="K530" s="10">
        <f>LARGE(M530:V530,1)+LARGE(M530:V530,2)+LARGE(M530:V530,3)+LARGE(M530:V530,4)+LARGE(M530:V530,5)+LARGE(M530:V530,6)</f>
        <v>0</v>
      </c>
      <c r="L530" s="5">
        <f>SUM(H530:K530)</f>
        <v>1.3318356867779204</v>
      </c>
      <c r="M530" s="10">
        <f>VLOOKUP(C530,игроки1,7,0)</f>
        <v>0</v>
      </c>
      <c r="N530" s="10">
        <f>VLOOKUP(C530,игроки1,9,0)</f>
        <v>0</v>
      </c>
      <c r="O530" s="10">
        <f>VLOOKUP(C530,игроки1,11,0)</f>
        <v>0</v>
      </c>
      <c r="P530" s="10">
        <f>VLOOKUP(C530,Spisok!$A$1:$AL$809,13,0)</f>
        <v>0</v>
      </c>
      <c r="Q530" s="10">
        <f>VLOOKUP(C530,игроки1,15,0)</f>
        <v>0</v>
      </c>
      <c r="R530" s="10">
        <f>VLOOKUP(C530,игроки1,17,0)</f>
        <v>0</v>
      </c>
      <c r="S530" s="10">
        <f>VLOOKUP(C530,игроки1,19,0)</f>
        <v>0</v>
      </c>
      <c r="T530" s="10">
        <f>VLOOKUP(C530,игроки1,21,0)</f>
        <v>0</v>
      </c>
      <c r="U530" s="10">
        <f>VLOOKUP(C530,игроки1,23,0)</f>
        <v>0</v>
      </c>
      <c r="V530" s="21">
        <f>VLOOKUP(C530,игроки1,25,0)</f>
        <v>0</v>
      </c>
      <c r="W530" s="16">
        <f>COUNTIFS(M530:V530,"&gt;0")</f>
        <v>0</v>
      </c>
    </row>
    <row r="531" spans="1:23" s="91" customFormat="1" ht="12.75" customHeight="1" x14ac:dyDescent="0.25">
      <c r="A531" s="13">
        <v>527</v>
      </c>
      <c r="B531" s="13"/>
      <c r="C531" s="64" t="s">
        <v>649</v>
      </c>
      <c r="D531" s="94" t="s">
        <v>650</v>
      </c>
      <c r="E531" s="77">
        <f>VLOOKUP(C531,Spisok!$A$1:$AA$8695,5,0)</f>
        <v>1198.9697966247859</v>
      </c>
      <c r="F531" s="59">
        <f>VLOOKUP(C531,Spisok!$A$1:$AA$8695,2,0)</f>
        <v>0</v>
      </c>
      <c r="G531" s="8" t="str">
        <f>VLOOKUP(C531,Spisok!$A$1:$AA$8695,4,0)</f>
        <v>BLR</v>
      </c>
      <c r="H531" s="10">
        <v>1.2196034418256638</v>
      </c>
      <c r="I531" s="10">
        <v>0</v>
      </c>
      <c r="J531" s="10">
        <v>0</v>
      </c>
      <c r="K531" s="10">
        <f>LARGE(M531:V531,1)+LARGE(M531:V531,2)+LARGE(M531:V531,3)+LARGE(M531:V531,4)+LARGE(M531:V531,5)+LARGE(M531:V531,6)</f>
        <v>0</v>
      </c>
      <c r="L531" s="5">
        <f>SUM(H531:K531)</f>
        <v>1.2196034418256638</v>
      </c>
      <c r="M531" s="10">
        <f>VLOOKUP(C531,игроки1,7,0)</f>
        <v>0</v>
      </c>
      <c r="N531" s="10">
        <f>VLOOKUP(C531,игроки1,9,0)</f>
        <v>0</v>
      </c>
      <c r="O531" s="10">
        <f>VLOOKUP(C531,игроки1,11,0)</f>
        <v>0</v>
      </c>
      <c r="P531" s="10">
        <f>VLOOKUP(C531,Spisok!$A$1:$AL$809,13,0)</f>
        <v>0</v>
      </c>
      <c r="Q531" s="10">
        <f>VLOOKUP(C531,игроки1,15,0)</f>
        <v>0</v>
      </c>
      <c r="R531" s="10">
        <f>VLOOKUP(C531,игроки1,17,0)</f>
        <v>0</v>
      </c>
      <c r="S531" s="10">
        <f>VLOOKUP(C531,игроки1,19,0)</f>
        <v>0</v>
      </c>
      <c r="T531" s="10">
        <f>VLOOKUP(C531,игроки1,21,0)</f>
        <v>0</v>
      </c>
      <c r="U531" s="10">
        <f>VLOOKUP(C531,игроки1,23,0)</f>
        <v>0</v>
      </c>
      <c r="V531" s="21">
        <f>VLOOKUP(C531,игроки1,25,0)</f>
        <v>0</v>
      </c>
      <c r="W531" s="16">
        <f>COUNTIFS(M531:V531,"&gt;0")</f>
        <v>0</v>
      </c>
    </row>
    <row r="532" spans="1:23" s="91" customFormat="1" ht="12.75" customHeight="1" x14ac:dyDescent="0.25">
      <c r="A532" s="13">
        <v>528</v>
      </c>
      <c r="B532" s="13"/>
      <c r="C532" s="94" t="s">
        <v>764</v>
      </c>
      <c r="D532" s="94"/>
      <c r="E532" s="77">
        <f>VLOOKUP(C532,Spisok!$A$1:$AA$8695,5,0)</f>
        <v>1231</v>
      </c>
      <c r="F532" s="59">
        <f>VLOOKUP(C532,Spisok!$A$1:$AA$8695,2,0)</f>
        <v>0</v>
      </c>
      <c r="G532" s="8" t="str">
        <f>VLOOKUP(C532,Spisok!$A$1:$AA$8695,4,0)</f>
        <v>EST</v>
      </c>
      <c r="H532" s="10"/>
      <c r="I532" s="10">
        <v>1.2060518287985702</v>
      </c>
      <c r="J532" s="10">
        <v>0</v>
      </c>
      <c r="K532" s="10">
        <f>LARGE(M532:V532,1)+LARGE(M532:V532,2)+LARGE(M532:V532,3)+LARGE(M532:V532,4)+LARGE(M532:V532,5)+LARGE(M532:V532,6)</f>
        <v>0</v>
      </c>
      <c r="L532" s="5">
        <f>SUM(H532:K532)</f>
        <v>1.2060518287985702</v>
      </c>
      <c r="M532" s="10">
        <f>VLOOKUP(C532,игроки1,7,0)</f>
        <v>0</v>
      </c>
      <c r="N532" s="10">
        <f>VLOOKUP(C532,игроки1,9,0)</f>
        <v>0</v>
      </c>
      <c r="O532" s="10">
        <f>VLOOKUP(C532,игроки1,11,0)</f>
        <v>0</v>
      </c>
      <c r="P532" s="10">
        <f>VLOOKUP(C532,Spisok!$A$1:$AL$809,13,0)</f>
        <v>0</v>
      </c>
      <c r="Q532" s="10">
        <f>VLOOKUP(C532,игроки1,15,0)</f>
        <v>0</v>
      </c>
      <c r="R532" s="10">
        <f>VLOOKUP(C532,игроки1,17,0)</f>
        <v>0</v>
      </c>
      <c r="S532" s="10">
        <f>VLOOKUP(C532,игроки1,19,0)</f>
        <v>0</v>
      </c>
      <c r="T532" s="10">
        <f>VLOOKUP(C532,игроки1,21,0)</f>
        <v>0</v>
      </c>
      <c r="U532" s="10">
        <f>VLOOKUP(C532,игроки1,23,0)</f>
        <v>0</v>
      </c>
      <c r="V532" s="21">
        <f>VLOOKUP(C532,игроки1,25,0)</f>
        <v>0</v>
      </c>
      <c r="W532" s="16">
        <f>COUNTIFS(M532:V532,"&gt;0")</f>
        <v>0</v>
      </c>
    </row>
    <row r="533" spans="1:23" s="91" customFormat="1" ht="12.75" customHeight="1" x14ac:dyDescent="0.25">
      <c r="A533" s="13">
        <v>529</v>
      </c>
      <c r="B533" s="13"/>
      <c r="C533" s="94" t="s">
        <v>1028</v>
      </c>
      <c r="D533" s="94" t="s">
        <v>1150</v>
      </c>
      <c r="E533" s="92">
        <f>VLOOKUP(C533,Spisok!$A$1:$AA$8695,5,0)</f>
        <v>1222.9565378593363</v>
      </c>
      <c r="F533" s="59">
        <f>VLOOKUP(C533,Spisok!$A$1:$AA$8695,2,0)</f>
        <v>0</v>
      </c>
      <c r="G533" s="8" t="str">
        <f>VLOOKUP(C533,Spisok!$A$1:$AA$8695,4,0)</f>
        <v>RUS</v>
      </c>
      <c r="H533" s="10"/>
      <c r="I533" s="10"/>
      <c r="J533" s="10">
        <v>0.679302687248304</v>
      </c>
      <c r="K533" s="10">
        <f>LARGE(M533:V533,1)+LARGE(M533:V533,2)+LARGE(M533:V533,3)+LARGE(M533:V533,4)+LARGE(M533:V533,5)+LARGE(M533:V533,6)</f>
        <v>0</v>
      </c>
      <c r="L533" s="5">
        <f>SUM(H533:K533)</f>
        <v>0.679302687248304</v>
      </c>
      <c r="M533" s="10">
        <f>VLOOKUP(C533,игроки1,7,0)</f>
        <v>0</v>
      </c>
      <c r="N533" s="10">
        <f>VLOOKUP(C533,игроки1,9,0)</f>
        <v>0</v>
      </c>
      <c r="O533" s="10">
        <f>VLOOKUP(C533,игроки1,11,0)</f>
        <v>0</v>
      </c>
      <c r="P533" s="10">
        <f>VLOOKUP(C533,Spisok!$A$1:$AL$809,13,0)</f>
        <v>0</v>
      </c>
      <c r="Q533" s="10">
        <f>VLOOKUP(C533,игроки1,15,0)</f>
        <v>0</v>
      </c>
      <c r="R533" s="10">
        <f>VLOOKUP(C533,игроки1,17,0)</f>
        <v>0</v>
      </c>
      <c r="S533" s="10">
        <f>VLOOKUP(C533,игроки1,19,0)</f>
        <v>0</v>
      </c>
      <c r="T533" s="10">
        <f>VLOOKUP(C533,игроки1,21,0)</f>
        <v>0</v>
      </c>
      <c r="U533" s="10">
        <f>VLOOKUP(C533,игроки1,23,0)</f>
        <v>0</v>
      </c>
      <c r="V533" s="21">
        <f>VLOOKUP(C533,игроки1,25,0)</f>
        <v>0</v>
      </c>
      <c r="W533" s="16">
        <f>COUNTIFS(M533:V533,"&gt;0")</f>
        <v>0</v>
      </c>
    </row>
    <row r="534" spans="1:23" s="91" customFormat="1" ht="12.75" customHeight="1" x14ac:dyDescent="0.25">
      <c r="A534" s="13">
        <v>530</v>
      </c>
      <c r="B534" s="13">
        <v>328</v>
      </c>
      <c r="C534" s="68" t="s">
        <v>985</v>
      </c>
      <c r="D534" s="68"/>
      <c r="E534" s="85">
        <f>VLOOKUP(C534,Spisok!$A$1:$AA$8695,5,0)</f>
        <v>1205.5542074892699</v>
      </c>
      <c r="F534" s="59">
        <f>VLOOKUP(C534,Spisok!$A$1:$AA$8695,2,0)</f>
        <v>0</v>
      </c>
      <c r="G534" s="69" t="str">
        <f>VLOOKUP(C534,Spisok!$A$1:$AA$8695,4,0)</f>
        <v>POL</v>
      </c>
      <c r="H534" s="70"/>
      <c r="I534" s="70"/>
      <c r="J534" s="70">
        <v>0.12758458282937066</v>
      </c>
      <c r="K534" s="10">
        <f>LARGE(M534:V534,1)+LARGE(M534:V534,2)+LARGE(M534:V534,3)+LARGE(M534:V534,4)+LARGE(M534:V534,5)+LARGE(M534:V534,6)</f>
        <v>0</v>
      </c>
      <c r="L534" s="5">
        <f>SUM(H534:K534)</f>
        <v>0.12758458282937066</v>
      </c>
      <c r="M534" s="10">
        <f>VLOOKUP(C534,игроки1,7,0)</f>
        <v>0</v>
      </c>
      <c r="N534" s="10">
        <f>VLOOKUP(C534,игроки1,9,0)</f>
        <v>0</v>
      </c>
      <c r="O534" s="10">
        <f>VLOOKUP(C534,игроки1,11,0)</f>
        <v>0</v>
      </c>
      <c r="P534" s="10">
        <f>VLOOKUP(C534,Spisok!$A$1:$AL$809,13,0)</f>
        <v>0</v>
      </c>
      <c r="Q534" s="10">
        <f>VLOOKUP(C534,игроки1,15,0)</f>
        <v>0</v>
      </c>
      <c r="R534" s="10">
        <f>VLOOKUP(C534,игроки1,17,0)</f>
        <v>0</v>
      </c>
      <c r="S534" s="10">
        <f>VLOOKUP(C534,игроки1,19,0)</f>
        <v>0</v>
      </c>
      <c r="T534" s="10">
        <f>VLOOKUP(C534,игроки1,21,0)</f>
        <v>0</v>
      </c>
      <c r="U534" s="10">
        <f>VLOOKUP(C534,игроки1,23,0)</f>
        <v>0</v>
      </c>
      <c r="V534" s="21">
        <f>VLOOKUP(C534,игроки1,25,0)</f>
        <v>0</v>
      </c>
      <c r="W534" s="16">
        <f>COUNTIFS(M534:V534,"&gt;0")</f>
        <v>0</v>
      </c>
    </row>
    <row r="535" spans="1:23" s="91" customFormat="1" ht="12.75" customHeight="1" x14ac:dyDescent="0.25">
      <c r="A535" s="13">
        <v>531</v>
      </c>
      <c r="B535" s="13">
        <v>321</v>
      </c>
      <c r="C535" s="94" t="s">
        <v>1143</v>
      </c>
      <c r="D535" s="94"/>
      <c r="E535" s="92">
        <f>VLOOKUP(C535,Spisok!$A$1:$AA$8695,5,0)</f>
        <v>1219.1746269736559</v>
      </c>
      <c r="F535" s="59">
        <f>VLOOKUP(C535,Spisok!$A$1:$AA$8695,2,0)</f>
        <v>0</v>
      </c>
      <c r="G535" s="8" t="str">
        <f>VLOOKUP(C535,Spisok!$A$1:$AA$8695,4,0)</f>
        <v>POL</v>
      </c>
      <c r="H535" s="10"/>
      <c r="I535" s="10"/>
      <c r="J535" s="10"/>
      <c r="K535" s="10">
        <f>LARGE(M535:V535,1)+LARGE(M535:V535,2)+LARGE(M535:V535,3)+LARGE(M535:V535,4)+LARGE(M535:V535,5)+LARGE(M535:V535,6)</f>
        <v>0.01</v>
      </c>
      <c r="L535" s="5">
        <f>SUM(H535:K535)</f>
        <v>0.01</v>
      </c>
      <c r="M535" s="10">
        <f>VLOOKUP(C535,игроки1,7,0)</f>
        <v>0</v>
      </c>
      <c r="N535" s="10">
        <f>VLOOKUP(C535,игроки1,9,0)</f>
        <v>0</v>
      </c>
      <c r="O535" s="10">
        <f>VLOOKUP(C535,игроки1,11,0)</f>
        <v>0</v>
      </c>
      <c r="P535" s="10">
        <f>VLOOKUP(C535,Spisok!$A$1:$AL$809,13,0)</f>
        <v>0</v>
      </c>
      <c r="Q535" s="10">
        <f>VLOOKUP(C535,игроки1,15,0)</f>
        <v>0</v>
      </c>
      <c r="R535" s="10">
        <f>VLOOKUP(C535,игроки1,17,0)</f>
        <v>0</v>
      </c>
      <c r="S535" s="10">
        <f>VLOOKUP(C535,игроки1,19,0)</f>
        <v>0</v>
      </c>
      <c r="T535" s="10">
        <f>VLOOKUP(C535,игроки1,21,0)</f>
        <v>0.01</v>
      </c>
      <c r="U535" s="10">
        <f>VLOOKUP(C535,игроки1,23,0)</f>
        <v>0</v>
      </c>
      <c r="V535" s="21">
        <f>VLOOKUP(C535,игроки1,25,0)</f>
        <v>0</v>
      </c>
      <c r="W535" s="16">
        <f>COUNTIFS(M535:V535,"&gt;0")</f>
        <v>1</v>
      </c>
    </row>
    <row r="536" spans="1:23" s="91" customFormat="1" ht="12.75" customHeight="1" x14ac:dyDescent="0.25">
      <c r="A536" s="13">
        <v>532</v>
      </c>
      <c r="B536" s="13"/>
      <c r="C536" s="94" t="s">
        <v>185</v>
      </c>
      <c r="D536" s="94" t="s">
        <v>370</v>
      </c>
      <c r="E536" s="77">
        <f>VLOOKUP(C536,Spisok!$A$1:$AA$8695,5,0)</f>
        <v>1441</v>
      </c>
      <c r="F536" s="59">
        <f>VLOOKUP(C536,Spisok!$A$1:$AA$8695,2,0)</f>
        <v>0</v>
      </c>
      <c r="G536" s="8" t="str">
        <f>VLOOKUP(C536,Spisok!$A$1:$AA$8695,4,0)</f>
        <v>LAT</v>
      </c>
      <c r="H536" s="10">
        <v>0.01</v>
      </c>
      <c r="I536" s="10">
        <v>0</v>
      </c>
      <c r="J536" s="10">
        <v>0</v>
      </c>
      <c r="K536" s="10">
        <f>LARGE(M536:V536,1)+LARGE(M536:V536,2)+LARGE(M536:V536,3)+LARGE(M536:V536,4)+LARGE(M536:V536,5)+LARGE(M536:V536,6)</f>
        <v>0</v>
      </c>
      <c r="L536" s="5">
        <f>SUM(H536:K536)</f>
        <v>0.01</v>
      </c>
      <c r="M536" s="10">
        <f>VLOOKUP(C536,игроки1,7,0)</f>
        <v>0</v>
      </c>
      <c r="N536" s="10">
        <f>VLOOKUP(C536,игроки1,9,0)</f>
        <v>0</v>
      </c>
      <c r="O536" s="10">
        <f>VLOOKUP(C536,игроки1,11,0)</f>
        <v>0</v>
      </c>
      <c r="P536" s="10">
        <f>VLOOKUP(C536,Spisok!$A$1:$AL$809,13,0)</f>
        <v>0</v>
      </c>
      <c r="Q536" s="10">
        <f>VLOOKUP(C536,игроки1,15,0)</f>
        <v>0</v>
      </c>
      <c r="R536" s="10">
        <f>VLOOKUP(C536,игроки1,17,0)</f>
        <v>0</v>
      </c>
      <c r="S536" s="10">
        <f>VLOOKUP(C536,игроки1,19,0)</f>
        <v>0</v>
      </c>
      <c r="T536" s="10">
        <f>VLOOKUP(C536,игроки1,21,0)</f>
        <v>0</v>
      </c>
      <c r="U536" s="10">
        <f>VLOOKUP(C536,игроки1,23,0)</f>
        <v>0</v>
      </c>
      <c r="V536" s="21">
        <f>VLOOKUP(C536,игроки1,25,0)</f>
        <v>0</v>
      </c>
      <c r="W536" s="16">
        <f>COUNTIFS(M536:V536,"&gt;0")</f>
        <v>0</v>
      </c>
    </row>
    <row r="537" spans="1:23" s="91" customFormat="1" ht="12.75" customHeight="1" x14ac:dyDescent="0.25">
      <c r="A537" s="13">
        <v>533</v>
      </c>
      <c r="B537" s="13"/>
      <c r="C537" s="94" t="s">
        <v>948</v>
      </c>
      <c r="D537" s="94" t="s">
        <v>900</v>
      </c>
      <c r="E537" s="77">
        <f>VLOOKUP(C537,Spisok!$A$1:$AA$8695,5,0)</f>
        <v>1208.4507000774488</v>
      </c>
      <c r="F537" s="59">
        <f>VLOOKUP(C537,Spisok!$A$1:$AA$8695,2,0)</f>
        <v>0</v>
      </c>
      <c r="G537" s="8" t="str">
        <f>VLOOKUP(C537,Spisok!$A$1:$AA$8695,4,0)</f>
        <v>LAT</v>
      </c>
      <c r="H537" s="10"/>
      <c r="I537" s="10">
        <v>0.01</v>
      </c>
      <c r="J537" s="10">
        <v>0</v>
      </c>
      <c r="K537" s="10">
        <f>LARGE(M537:V537,1)+LARGE(M537:V537,2)+LARGE(M537:V537,3)+LARGE(M537:V537,4)+LARGE(M537:V537,5)+LARGE(M537:V537,6)</f>
        <v>0</v>
      </c>
      <c r="L537" s="5">
        <f>SUM(H537:K537)</f>
        <v>0.01</v>
      </c>
      <c r="M537" s="10">
        <f>VLOOKUP(C537,игроки1,7,0)</f>
        <v>0</v>
      </c>
      <c r="N537" s="10">
        <f>VLOOKUP(C537,игроки1,9,0)</f>
        <v>0</v>
      </c>
      <c r="O537" s="10">
        <f>VLOOKUP(C537,игроки1,11,0)</f>
        <v>0</v>
      </c>
      <c r="P537" s="10">
        <f>VLOOKUP(C537,Spisok!$A$1:$AL$809,13,0)</f>
        <v>0</v>
      </c>
      <c r="Q537" s="10">
        <f>VLOOKUP(C537,игроки1,15,0)</f>
        <v>0</v>
      </c>
      <c r="R537" s="10">
        <f>VLOOKUP(C537,игроки1,17,0)</f>
        <v>0</v>
      </c>
      <c r="S537" s="10">
        <f>VLOOKUP(C537,игроки1,19,0)</f>
        <v>0</v>
      </c>
      <c r="T537" s="10">
        <f>VLOOKUP(C537,игроки1,21,0)</f>
        <v>0</v>
      </c>
      <c r="U537" s="10">
        <f>VLOOKUP(C537,игроки1,23,0)</f>
        <v>0</v>
      </c>
      <c r="V537" s="21">
        <f>VLOOKUP(C537,игроки1,25,0)</f>
        <v>0</v>
      </c>
      <c r="W537" s="16">
        <f>COUNTIFS(M537:V537,"&gt;0")</f>
        <v>0</v>
      </c>
    </row>
    <row r="538" spans="1:23" s="91" customFormat="1" ht="12.75" customHeight="1" x14ac:dyDescent="0.25">
      <c r="A538" s="13">
        <v>534</v>
      </c>
      <c r="B538" s="13"/>
      <c r="C538" s="94" t="s">
        <v>1025</v>
      </c>
      <c r="D538" s="94"/>
      <c r="E538" s="92">
        <f>VLOOKUP(C538,Spisok!$A$1:$AA$8695,5,0)</f>
        <v>1184.0028101370415</v>
      </c>
      <c r="F538" s="59">
        <f>VLOOKUP(C538,Spisok!$A$1:$AA$8695,2,0)</f>
        <v>0</v>
      </c>
      <c r="G538" s="8" t="str">
        <f>VLOOKUP(C538,Spisok!$A$1:$AA$8695,4,0)</f>
        <v>LAT</v>
      </c>
      <c r="H538" s="10"/>
      <c r="I538" s="10"/>
      <c r="J538" s="10">
        <v>0.01</v>
      </c>
      <c r="K538" s="10">
        <f>LARGE(M538:V538,1)+LARGE(M538:V538,2)+LARGE(M538:V538,3)+LARGE(M538:V538,4)+LARGE(M538:V538,5)+LARGE(M538:V538,6)</f>
        <v>0</v>
      </c>
      <c r="L538" s="5">
        <f>SUM(H538:K538)</f>
        <v>0.01</v>
      </c>
      <c r="M538" s="10">
        <f>VLOOKUP(C538,игроки1,7,0)</f>
        <v>0</v>
      </c>
      <c r="N538" s="10">
        <f>VLOOKUP(C538,игроки1,9,0)</f>
        <v>0</v>
      </c>
      <c r="O538" s="10">
        <f>VLOOKUP(C538,игроки1,11,0)</f>
        <v>0</v>
      </c>
      <c r="P538" s="10">
        <f>VLOOKUP(C538,Spisok!$A$1:$AL$809,13,0)</f>
        <v>0</v>
      </c>
      <c r="Q538" s="10">
        <f>VLOOKUP(C538,игроки1,15,0)</f>
        <v>0</v>
      </c>
      <c r="R538" s="10">
        <f>VLOOKUP(C538,игроки1,17,0)</f>
        <v>0</v>
      </c>
      <c r="S538" s="10">
        <f>VLOOKUP(C538,игроки1,19,0)</f>
        <v>0</v>
      </c>
      <c r="T538" s="10">
        <f>VLOOKUP(C538,игроки1,21,0)</f>
        <v>0</v>
      </c>
      <c r="U538" s="10">
        <f>VLOOKUP(C538,игроки1,23,0)</f>
        <v>0</v>
      </c>
      <c r="V538" s="21">
        <f>VLOOKUP(C538,игроки1,25,0)</f>
        <v>0</v>
      </c>
      <c r="W538" s="16">
        <f>COUNTIFS(M538:V538,"&gt;0")</f>
        <v>0</v>
      </c>
    </row>
    <row r="539" spans="1:23" s="91" customFormat="1" ht="12.75" customHeight="1" x14ac:dyDescent="0.25">
      <c r="A539" s="13">
        <v>535</v>
      </c>
      <c r="B539" s="13"/>
      <c r="C539" s="94" t="s">
        <v>1027</v>
      </c>
      <c r="D539" s="94"/>
      <c r="E539" s="92">
        <f>VLOOKUP(C539,Spisok!$A$1:$AA$8695,5,0)</f>
        <v>1191.8968020190168</v>
      </c>
      <c r="F539" s="59">
        <f>VLOOKUP(C539,Spisok!$A$1:$AA$8695,2,0)</f>
        <v>0</v>
      </c>
      <c r="G539" s="8" t="str">
        <f>VLOOKUP(C539,Spisok!$A$1:$AA$8695,4,0)</f>
        <v>POL</v>
      </c>
      <c r="H539" s="10"/>
      <c r="I539" s="10"/>
      <c r="J539" s="10">
        <v>0.01</v>
      </c>
      <c r="K539" s="10">
        <f>LARGE(M539:V539,1)+LARGE(M539:V539,2)+LARGE(M539:V539,3)+LARGE(M539:V539,4)+LARGE(M539:V539,5)+LARGE(M539:V539,6)</f>
        <v>0</v>
      </c>
      <c r="L539" s="5">
        <f>SUM(H539:K539)</f>
        <v>0.01</v>
      </c>
      <c r="M539" s="10">
        <f>VLOOKUP(C539,игроки1,7,0)</f>
        <v>0</v>
      </c>
      <c r="N539" s="10">
        <f>VLOOKUP(C539,игроки1,9,0)</f>
        <v>0</v>
      </c>
      <c r="O539" s="10">
        <f>VLOOKUP(C539,игроки1,11,0)</f>
        <v>0</v>
      </c>
      <c r="P539" s="10">
        <f>VLOOKUP(C539,Spisok!$A$1:$AL$809,13,0)</f>
        <v>0</v>
      </c>
      <c r="Q539" s="10">
        <f>VLOOKUP(C539,игроки1,15,0)</f>
        <v>0</v>
      </c>
      <c r="R539" s="10">
        <f>VLOOKUP(C539,игроки1,17,0)</f>
        <v>0</v>
      </c>
      <c r="S539" s="10">
        <f>VLOOKUP(C539,игроки1,19,0)</f>
        <v>0</v>
      </c>
      <c r="T539" s="10">
        <f>VLOOKUP(C539,игроки1,21,0)</f>
        <v>0</v>
      </c>
      <c r="U539" s="10">
        <f>VLOOKUP(C539,игроки1,23,0)</f>
        <v>0</v>
      </c>
      <c r="V539" s="21">
        <f>VLOOKUP(C539,игроки1,25,0)</f>
        <v>0</v>
      </c>
      <c r="W539" s="16">
        <f>COUNTIFS(M539:V539,"&gt;0")</f>
        <v>0</v>
      </c>
    </row>
    <row r="540" spans="1:23" s="91" customFormat="1" ht="12.75" customHeight="1" x14ac:dyDescent="0.25">
      <c r="A540" s="13">
        <v>536</v>
      </c>
      <c r="B540" s="13"/>
      <c r="C540" s="94" t="s">
        <v>835</v>
      </c>
      <c r="D540" s="94"/>
      <c r="E540" s="77">
        <f>VLOOKUP(C540,Spisok!$A$1:$AA$8695,5,0)</f>
        <v>1209.820817232448</v>
      </c>
      <c r="F540" s="59">
        <f>VLOOKUP(C540,Spisok!$A$1:$AA$8695,2,0)</f>
        <v>0</v>
      </c>
      <c r="G540" s="8" t="str">
        <f>VLOOKUP(C540,Spisok!$A$1:$AA$8695,4,0)</f>
        <v>UKR</v>
      </c>
      <c r="H540" s="10"/>
      <c r="I540" s="10">
        <v>0.01</v>
      </c>
      <c r="J540" s="10">
        <v>0</v>
      </c>
      <c r="K540" s="10">
        <f>LARGE(M540:V540,1)+LARGE(M540:V540,2)+LARGE(M540:V540,3)+LARGE(M540:V540,4)+LARGE(M540:V540,5)+LARGE(M540:V540,6)</f>
        <v>0</v>
      </c>
      <c r="L540" s="5">
        <f>SUM(H540:K540)</f>
        <v>0.01</v>
      </c>
      <c r="M540" s="10">
        <f>VLOOKUP(C540,игроки1,7,0)</f>
        <v>0</v>
      </c>
      <c r="N540" s="10">
        <f>VLOOKUP(C540,игроки1,9,0)</f>
        <v>0</v>
      </c>
      <c r="O540" s="10">
        <f>VLOOKUP(C540,игроки1,11,0)</f>
        <v>0</v>
      </c>
      <c r="P540" s="10">
        <f>VLOOKUP(C540,Spisok!$A$1:$AL$809,13,0)</f>
        <v>0</v>
      </c>
      <c r="Q540" s="10">
        <f>VLOOKUP(C540,игроки1,15,0)</f>
        <v>0</v>
      </c>
      <c r="R540" s="10">
        <f>VLOOKUP(C540,игроки1,17,0)</f>
        <v>0</v>
      </c>
      <c r="S540" s="10">
        <f>VLOOKUP(C540,игроки1,19,0)</f>
        <v>0</v>
      </c>
      <c r="T540" s="10">
        <f>VLOOKUP(C540,игроки1,21,0)</f>
        <v>0</v>
      </c>
      <c r="U540" s="10">
        <f>VLOOKUP(C540,игроки1,23,0)</f>
        <v>0</v>
      </c>
      <c r="V540" s="21">
        <f>VLOOKUP(C540,игроки1,25,0)</f>
        <v>0</v>
      </c>
      <c r="W540" s="16">
        <f>COUNTIFS(M540:V540,"&gt;0")</f>
        <v>0</v>
      </c>
    </row>
    <row r="541" spans="1:23" s="91" customFormat="1" ht="12.75" customHeight="1" x14ac:dyDescent="0.25">
      <c r="A541" s="13">
        <v>537</v>
      </c>
      <c r="B541" s="13"/>
      <c r="C541" s="94" t="s">
        <v>707</v>
      </c>
      <c r="D541" s="94"/>
      <c r="E541" s="77">
        <f>VLOOKUP(C541,Spisok!$A$1:$AA$8695,5,0)</f>
        <v>1195.4691169006765</v>
      </c>
      <c r="F541" s="59">
        <f>VLOOKUP(C541,Spisok!$A$1:$AA$8695,2,0)</f>
        <v>0</v>
      </c>
      <c r="G541" s="8" t="str">
        <f>VLOOKUP(C541,Spisok!$A$1:$AA$8695,4,0)</f>
        <v>EST</v>
      </c>
      <c r="H541" s="10">
        <v>0.01</v>
      </c>
      <c r="I541" s="10">
        <v>0</v>
      </c>
      <c r="J541" s="10">
        <v>0</v>
      </c>
      <c r="K541" s="10">
        <f>LARGE(M541:V541,1)+LARGE(M541:V541,2)+LARGE(M541:V541,3)+LARGE(M541:V541,4)+LARGE(M541:V541,5)+LARGE(M541:V541,6)</f>
        <v>0</v>
      </c>
      <c r="L541" s="5">
        <f>SUM(H541:K541)</f>
        <v>0.01</v>
      </c>
      <c r="M541" s="10">
        <f>VLOOKUP(C541,игроки1,7,0)</f>
        <v>0</v>
      </c>
      <c r="N541" s="10">
        <f>VLOOKUP(C541,игроки1,9,0)</f>
        <v>0</v>
      </c>
      <c r="O541" s="10">
        <f>VLOOKUP(C541,игроки1,11,0)</f>
        <v>0</v>
      </c>
      <c r="P541" s="10">
        <f>VLOOKUP(C541,Spisok!$A$1:$AL$809,13,0)</f>
        <v>0</v>
      </c>
      <c r="Q541" s="10">
        <f>VLOOKUP(C541,игроки1,15,0)</f>
        <v>0</v>
      </c>
      <c r="R541" s="10">
        <f>VLOOKUP(C541,игроки1,17,0)</f>
        <v>0</v>
      </c>
      <c r="S541" s="10">
        <f>VLOOKUP(C541,игроки1,19,0)</f>
        <v>0</v>
      </c>
      <c r="T541" s="10">
        <f>VLOOKUP(C541,игроки1,21,0)</f>
        <v>0</v>
      </c>
      <c r="U541" s="10">
        <f>VLOOKUP(C541,игроки1,23,0)</f>
        <v>0</v>
      </c>
      <c r="V541" s="21">
        <f>VLOOKUP(C541,игроки1,25,0)</f>
        <v>0</v>
      </c>
      <c r="W541" s="16">
        <f>COUNTIFS(M541:V541,"&gt;0")</f>
        <v>0</v>
      </c>
    </row>
  </sheetData>
  <mergeCells count="3">
    <mergeCell ref="C2:D2"/>
    <mergeCell ref="F2:L2"/>
    <mergeCell ref="M2:W2"/>
  </mergeCells>
  <conditionalFormatting sqref="C542:D1048576 C447:D448 C1:D1 C3:D4 C452:D452">
    <cfRule type="duplicateValues" dxfId="1094" priority="1585"/>
  </conditionalFormatting>
  <conditionalFormatting sqref="K369:L400 M421:N424 V410:V424 E420:N420 G446:J446 K452:N452 V452 L453:L460 E417:M419 M5:V5 S453:V473 F375:K404 F401:M416 E421:L443 G444:L445 Q6:R264 V426:V445 E444:E445 F444:F452 M426:N445 H488:V491 F488:F491 K5:L339 H340:L368 M6:M404 V6:V408 N6:N419 E5:K374 S6:U452 O6:O466 P6:P472 H1:K475 Q265:Q466 R265:R480 H542:K1048576">
    <cfRule type="cellIs" dxfId="1093" priority="1583" operator="equal">
      <formula>0</formula>
    </cfRule>
  </conditionalFormatting>
  <conditionalFormatting sqref="H251:J260">
    <cfRule type="cellIs" dxfId="1092" priority="1578" operator="equal">
      <formula>0</formula>
    </cfRule>
  </conditionalFormatting>
  <conditionalFormatting sqref="C251:D253 C254:C260">
    <cfRule type="duplicateValues" dxfId="1091" priority="1571"/>
  </conditionalFormatting>
  <conditionalFormatting sqref="C251:D253 C254:C260">
    <cfRule type="duplicateValues" dxfId="1090" priority="1570"/>
  </conditionalFormatting>
  <conditionalFormatting sqref="H269:J272">
    <cfRule type="cellIs" dxfId="1089" priority="1555" operator="equal">
      <formula>0</formula>
    </cfRule>
  </conditionalFormatting>
  <conditionalFormatting sqref="C269:C272">
    <cfRule type="duplicateValues" dxfId="1088" priority="1554"/>
  </conditionalFormatting>
  <conditionalFormatting sqref="C269:C272">
    <cfRule type="duplicateValues" dxfId="1087" priority="1553"/>
  </conditionalFormatting>
  <conditionalFormatting sqref="C2">
    <cfRule type="expression" dxfId="1086" priority="1638" stopIfTrue="1">
      <formula>AND(COUNTIF(#REF!, C2)+COUNTIF($C$1:$C$3, C2)&gt;1,NOT(ISBLANK(C2)))</formula>
    </cfRule>
  </conditionalFormatting>
  <conditionalFormatting sqref="C542:C1048576 C447:C448 C1:C83 C85:C328 C452">
    <cfRule type="duplicateValues" dxfId="1085" priority="1540"/>
  </conditionalFormatting>
  <conditionalFormatting sqref="D45">
    <cfRule type="duplicateValues" dxfId="1084" priority="1539"/>
  </conditionalFormatting>
  <conditionalFormatting sqref="C542:C1048576 C447:C448 C1:C83 C85:C330 C452">
    <cfRule type="duplicateValues" dxfId="1083" priority="1515"/>
  </conditionalFormatting>
  <conditionalFormatting sqref="C236:D250">
    <cfRule type="duplicateValues" dxfId="1082" priority="3139"/>
  </conditionalFormatting>
  <conditionalFormatting sqref="C261:C268">
    <cfRule type="duplicateValues" dxfId="1081" priority="3157"/>
  </conditionalFormatting>
  <conditionalFormatting sqref="C261:C268">
    <cfRule type="duplicateValues" dxfId="1080" priority="3159"/>
  </conditionalFormatting>
  <conditionalFormatting sqref="C314:C328">
    <cfRule type="duplicateValues" dxfId="1079" priority="3217"/>
  </conditionalFormatting>
  <conditionalFormatting sqref="C314:C328">
    <cfRule type="duplicateValues" dxfId="1078" priority="3219"/>
  </conditionalFormatting>
  <conditionalFormatting sqref="H369:J372">
    <cfRule type="cellIs" dxfId="1077" priority="1451" operator="equal">
      <formula>0</formula>
    </cfRule>
  </conditionalFormatting>
  <conditionalFormatting sqref="C369:C372">
    <cfRule type="duplicateValues" dxfId="1076" priority="1452"/>
  </conditionalFormatting>
  <conditionalFormatting sqref="C369:C372">
    <cfRule type="duplicateValues" dxfId="1075" priority="1453"/>
  </conditionalFormatting>
  <conditionalFormatting sqref="C369:C372">
    <cfRule type="duplicateValues" dxfId="1074" priority="1454"/>
  </conditionalFormatting>
  <conditionalFormatting sqref="D369:D372">
    <cfRule type="duplicateValues" dxfId="1073" priority="1449"/>
  </conditionalFormatting>
  <conditionalFormatting sqref="D369:D372">
    <cfRule type="duplicateValues" dxfId="1072" priority="1450"/>
  </conditionalFormatting>
  <conditionalFormatting sqref="H373:J373">
    <cfRule type="cellIs" dxfId="1071" priority="1443" operator="equal">
      <formula>0</formula>
    </cfRule>
  </conditionalFormatting>
  <conditionalFormatting sqref="C373">
    <cfRule type="duplicateValues" dxfId="1070" priority="1444"/>
  </conditionalFormatting>
  <conditionalFormatting sqref="C373">
    <cfRule type="duplicateValues" dxfId="1069" priority="1445"/>
  </conditionalFormatting>
  <conditionalFormatting sqref="C373">
    <cfRule type="duplicateValues" dxfId="1068" priority="1446"/>
  </conditionalFormatting>
  <conditionalFormatting sqref="D373">
    <cfRule type="duplicateValues" dxfId="1067" priority="1441"/>
  </conditionalFormatting>
  <conditionalFormatting sqref="D373">
    <cfRule type="duplicateValues" dxfId="1066" priority="1442"/>
  </conditionalFormatting>
  <conditionalFormatting sqref="H374:J374">
    <cfRule type="cellIs" dxfId="1065" priority="1435" operator="equal">
      <formula>0</formula>
    </cfRule>
  </conditionalFormatting>
  <conditionalFormatting sqref="C374">
    <cfRule type="duplicateValues" dxfId="1064" priority="1436"/>
  </conditionalFormatting>
  <conditionalFormatting sqref="C374">
    <cfRule type="duplicateValues" dxfId="1063" priority="1437"/>
  </conditionalFormatting>
  <conditionalFormatting sqref="C374">
    <cfRule type="duplicateValues" dxfId="1062" priority="1438"/>
  </conditionalFormatting>
  <conditionalFormatting sqref="D374">
    <cfRule type="duplicateValues" dxfId="1061" priority="1433"/>
  </conditionalFormatting>
  <conditionalFormatting sqref="D374">
    <cfRule type="duplicateValues" dxfId="1060" priority="1434"/>
  </conditionalFormatting>
  <conditionalFormatting sqref="H375:J375">
    <cfRule type="cellIs" dxfId="1059" priority="1427" operator="equal">
      <formula>0</formula>
    </cfRule>
  </conditionalFormatting>
  <conditionalFormatting sqref="C375">
    <cfRule type="duplicateValues" dxfId="1058" priority="1428"/>
  </conditionalFormatting>
  <conditionalFormatting sqref="C375">
    <cfRule type="duplicateValues" dxfId="1057" priority="1429"/>
  </conditionalFormatting>
  <conditionalFormatting sqref="C375">
    <cfRule type="duplicateValues" dxfId="1056" priority="1430"/>
  </conditionalFormatting>
  <conditionalFormatting sqref="D375">
    <cfRule type="duplicateValues" dxfId="1055" priority="1425"/>
  </conditionalFormatting>
  <conditionalFormatting sqref="D375">
    <cfRule type="duplicateValues" dxfId="1054" priority="1426"/>
  </conditionalFormatting>
  <conditionalFormatting sqref="H376:J379">
    <cfRule type="cellIs" dxfId="1053" priority="1419" operator="equal">
      <formula>0</formula>
    </cfRule>
  </conditionalFormatting>
  <conditionalFormatting sqref="C376:C379">
    <cfRule type="duplicateValues" dxfId="1052" priority="1420"/>
  </conditionalFormatting>
  <conditionalFormatting sqref="C376:C379">
    <cfRule type="duplicateValues" dxfId="1051" priority="1421"/>
  </conditionalFormatting>
  <conditionalFormatting sqref="C376:C379">
    <cfRule type="duplicateValues" dxfId="1050" priority="1422"/>
  </conditionalFormatting>
  <conditionalFormatting sqref="D376:D379">
    <cfRule type="duplicateValues" dxfId="1049" priority="1417"/>
  </conditionalFormatting>
  <conditionalFormatting sqref="D376:D379">
    <cfRule type="duplicateValues" dxfId="1048" priority="1418"/>
  </conditionalFormatting>
  <conditionalFormatting sqref="H380:J380">
    <cfRule type="cellIs" dxfId="1047" priority="1411" operator="equal">
      <formula>0</formula>
    </cfRule>
  </conditionalFormatting>
  <conditionalFormatting sqref="C380">
    <cfRule type="duplicateValues" dxfId="1046" priority="1412"/>
  </conditionalFormatting>
  <conditionalFormatting sqref="C380">
    <cfRule type="duplicateValues" dxfId="1045" priority="1413"/>
  </conditionalFormatting>
  <conditionalFormatting sqref="C380">
    <cfRule type="duplicateValues" dxfId="1044" priority="1414"/>
  </conditionalFormatting>
  <conditionalFormatting sqref="D380">
    <cfRule type="duplicateValues" dxfId="1043" priority="1409"/>
  </conditionalFormatting>
  <conditionalFormatting sqref="D380">
    <cfRule type="duplicateValues" dxfId="1042" priority="1410"/>
  </conditionalFormatting>
  <conditionalFormatting sqref="C381:C391">
    <cfRule type="duplicateValues" dxfId="1041" priority="6116"/>
  </conditionalFormatting>
  <conditionalFormatting sqref="C381:C391">
    <cfRule type="duplicateValues" dxfId="1040" priority="6118"/>
  </conditionalFormatting>
  <conditionalFormatting sqref="D381:D391">
    <cfRule type="duplicateValues" dxfId="1039" priority="6122"/>
  </conditionalFormatting>
  <conditionalFormatting sqref="D381:D391">
    <cfRule type="duplicateValues" dxfId="1038" priority="6124"/>
  </conditionalFormatting>
  <conditionalFormatting sqref="H392:J398">
    <cfRule type="cellIs" dxfId="1037" priority="1360" operator="equal">
      <formula>0</formula>
    </cfRule>
  </conditionalFormatting>
  <conditionalFormatting sqref="C392:C398">
    <cfRule type="duplicateValues" dxfId="1036" priority="1361"/>
  </conditionalFormatting>
  <conditionalFormatting sqref="C392:C398">
    <cfRule type="duplicateValues" dxfId="1035" priority="1362"/>
  </conditionalFormatting>
  <conditionalFormatting sqref="D392:D398">
    <cfRule type="duplicateValues" dxfId="1034" priority="1363"/>
  </conditionalFormatting>
  <conditionalFormatting sqref="D392:D398">
    <cfRule type="duplicateValues" dxfId="1033" priority="1364"/>
  </conditionalFormatting>
  <conditionalFormatting sqref="H399:J400">
    <cfRule type="cellIs" dxfId="1032" priority="1354" operator="equal">
      <formula>0</formula>
    </cfRule>
  </conditionalFormatting>
  <conditionalFormatting sqref="C84">
    <cfRule type="duplicateValues" dxfId="1031" priority="1352"/>
  </conditionalFormatting>
  <conditionalFormatting sqref="C84">
    <cfRule type="duplicateValues" dxfId="1030" priority="1351"/>
  </conditionalFormatting>
  <conditionalFormatting sqref="C84">
    <cfRule type="duplicateValues" dxfId="1029" priority="1353"/>
  </conditionalFormatting>
  <conditionalFormatting sqref="C399:C400">
    <cfRule type="duplicateValues" dxfId="1028" priority="8496"/>
  </conditionalFormatting>
  <conditionalFormatting sqref="C399:C400">
    <cfRule type="duplicateValues" dxfId="1027" priority="8497"/>
  </conditionalFormatting>
  <conditionalFormatting sqref="D399:D400">
    <cfRule type="duplicateValues" dxfId="1026" priority="8498"/>
  </conditionalFormatting>
  <conditionalFormatting sqref="D399:D400">
    <cfRule type="duplicateValues" dxfId="1025" priority="8499"/>
  </conditionalFormatting>
  <conditionalFormatting sqref="D224:D234">
    <cfRule type="duplicateValues" dxfId="1024" priority="8516"/>
  </conditionalFormatting>
  <conditionalFormatting sqref="C45 C46:D83 D84 C5:D44 C85:D250">
    <cfRule type="duplicateValues" dxfId="1023" priority="8518"/>
  </conditionalFormatting>
  <conditionalFormatting sqref="C329:C330">
    <cfRule type="duplicateValues" dxfId="1022" priority="8784"/>
  </conditionalFormatting>
  <conditionalFormatting sqref="C329:C330">
    <cfRule type="duplicateValues" dxfId="1021" priority="8785"/>
  </conditionalFormatting>
  <conditionalFormatting sqref="C542:D1048576 C447:D448 C1:D404 C452:D452">
    <cfRule type="duplicateValues" dxfId="1020" priority="1329"/>
  </conditionalFormatting>
  <conditionalFormatting sqref="C401:C404">
    <cfRule type="duplicateValues" dxfId="1019" priority="9646"/>
  </conditionalFormatting>
  <conditionalFormatting sqref="C401:C404">
    <cfRule type="duplicateValues" dxfId="1018" priority="9647"/>
  </conditionalFormatting>
  <conditionalFormatting sqref="D401:D404">
    <cfRule type="duplicateValues" dxfId="1017" priority="9648"/>
  </conditionalFormatting>
  <conditionalFormatting sqref="D401:D404">
    <cfRule type="duplicateValues" dxfId="1016" priority="9649"/>
  </conditionalFormatting>
  <conditionalFormatting sqref="C405:D408">
    <cfRule type="duplicateValues" dxfId="1015" priority="9724"/>
  </conditionalFormatting>
  <conditionalFormatting sqref="C405:C408">
    <cfRule type="duplicateValues" dxfId="1014" priority="9725"/>
  </conditionalFormatting>
  <conditionalFormatting sqref="C405:C408">
    <cfRule type="duplicateValues" dxfId="1013" priority="9726"/>
  </conditionalFormatting>
  <conditionalFormatting sqref="D405:D408">
    <cfRule type="duplicateValues" dxfId="1012" priority="9727"/>
  </conditionalFormatting>
  <conditionalFormatting sqref="D405:D408">
    <cfRule type="duplicateValues" dxfId="1011" priority="9728"/>
  </conditionalFormatting>
  <conditionalFormatting sqref="V409">
    <cfRule type="cellIs" dxfId="1010" priority="1317" operator="equal">
      <formula>0</formula>
    </cfRule>
  </conditionalFormatting>
  <conditionalFormatting sqref="C409:D409">
    <cfRule type="duplicateValues" dxfId="1009" priority="1318"/>
  </conditionalFormatting>
  <conditionalFormatting sqref="C409">
    <cfRule type="duplicateValues" dxfId="1008" priority="1319"/>
  </conditionalFormatting>
  <conditionalFormatting sqref="C409">
    <cfRule type="duplicateValues" dxfId="1007" priority="1320"/>
  </conditionalFormatting>
  <conditionalFormatting sqref="D409">
    <cfRule type="duplicateValues" dxfId="1006" priority="1321"/>
  </conditionalFormatting>
  <conditionalFormatting sqref="D409">
    <cfRule type="duplicateValues" dxfId="1005" priority="1322"/>
  </conditionalFormatting>
  <conditionalFormatting sqref="C542:C1048576 C447:C448 C1:C409 C452">
    <cfRule type="duplicateValues" dxfId="1004" priority="1266"/>
  </conditionalFormatting>
  <conditionalFormatting sqref="C410:D415">
    <cfRule type="duplicateValues" dxfId="1003" priority="1261"/>
  </conditionalFormatting>
  <conditionalFormatting sqref="C410:C415">
    <cfRule type="duplicateValues" dxfId="1002" priority="1262"/>
  </conditionalFormatting>
  <conditionalFormatting sqref="C410:C415">
    <cfRule type="duplicateValues" dxfId="1001" priority="1263"/>
  </conditionalFormatting>
  <conditionalFormatting sqref="D410:D415">
    <cfRule type="duplicateValues" dxfId="1000" priority="1264"/>
  </conditionalFormatting>
  <conditionalFormatting sqref="D410:D415">
    <cfRule type="duplicateValues" dxfId="999" priority="1265"/>
  </conditionalFormatting>
  <conditionalFormatting sqref="C410:C415">
    <cfRule type="duplicateValues" dxfId="998" priority="1259"/>
  </conditionalFormatting>
  <conditionalFormatting sqref="C420:D424 C416:D418 D419">
    <cfRule type="duplicateValues" dxfId="997" priority="9743"/>
  </conditionalFormatting>
  <conditionalFormatting sqref="C420:C424 C416:C418">
    <cfRule type="duplicateValues" dxfId="996" priority="9745"/>
  </conditionalFormatting>
  <conditionalFormatting sqref="C420:C424 C416:C418">
    <cfRule type="duplicateValues" dxfId="995" priority="9747"/>
  </conditionalFormatting>
  <conditionalFormatting sqref="D416:D424">
    <cfRule type="duplicateValues" dxfId="994" priority="9749"/>
  </conditionalFormatting>
  <conditionalFormatting sqref="D416:D424">
    <cfRule type="duplicateValues" dxfId="993" priority="9751"/>
  </conditionalFormatting>
  <conditionalFormatting sqref="C419">
    <cfRule type="duplicateValues" dxfId="992" priority="1248"/>
  </conditionalFormatting>
  <conditionalFormatting sqref="C419">
    <cfRule type="duplicateValues" dxfId="991" priority="1249"/>
  </conditionalFormatting>
  <conditionalFormatting sqref="C419">
    <cfRule type="duplicateValues" dxfId="990" priority="1250"/>
  </conditionalFormatting>
  <conditionalFormatting sqref="M425:N425 V425">
    <cfRule type="cellIs" dxfId="989" priority="1234" operator="equal">
      <formula>0</formula>
    </cfRule>
  </conditionalFormatting>
  <conditionalFormatting sqref="C425:D425">
    <cfRule type="duplicateValues" dxfId="988" priority="1235"/>
  </conditionalFormatting>
  <conditionalFormatting sqref="C425">
    <cfRule type="duplicateValues" dxfId="987" priority="1236"/>
  </conditionalFormatting>
  <conditionalFormatting sqref="C425">
    <cfRule type="duplicateValues" dxfId="986" priority="1237"/>
  </conditionalFormatting>
  <conditionalFormatting sqref="D425">
    <cfRule type="duplicateValues" dxfId="985" priority="1238"/>
  </conditionalFormatting>
  <conditionalFormatting sqref="D425">
    <cfRule type="duplicateValues" dxfId="984" priority="1239"/>
  </conditionalFormatting>
  <conditionalFormatting sqref="K446:N446 V446">
    <cfRule type="cellIs" dxfId="983" priority="1213" operator="equal">
      <formula>0</formula>
    </cfRule>
  </conditionalFormatting>
  <conditionalFormatting sqref="C446">
    <cfRule type="duplicateValues" dxfId="982" priority="1216"/>
  </conditionalFormatting>
  <conditionalFormatting sqref="E446">
    <cfRule type="cellIs" dxfId="981" priority="1220" operator="equal">
      <formula>0</formula>
    </cfRule>
  </conditionalFormatting>
  <conditionalFormatting sqref="C446">
    <cfRule type="duplicateValues" dxfId="980" priority="1219"/>
  </conditionalFormatting>
  <conditionalFormatting sqref="C446">
    <cfRule type="duplicateValues" dxfId="979" priority="1218"/>
  </conditionalFormatting>
  <conditionalFormatting sqref="D446">
    <cfRule type="duplicateValues" dxfId="978" priority="1221"/>
  </conditionalFormatting>
  <conditionalFormatting sqref="C446:D446">
    <cfRule type="duplicateValues" dxfId="977" priority="1222"/>
  </conditionalFormatting>
  <conditionalFormatting sqref="C446:D446">
    <cfRule type="duplicateValues" dxfId="976" priority="1217"/>
  </conditionalFormatting>
  <conditionalFormatting sqref="K447:N447 V447">
    <cfRule type="cellIs" dxfId="975" priority="1212" operator="equal">
      <formula>0</formula>
    </cfRule>
  </conditionalFormatting>
  <conditionalFormatting sqref="K448:N448 K449:K451 V448">
    <cfRule type="cellIs" dxfId="974" priority="1211" operator="equal">
      <formula>0</formula>
    </cfRule>
  </conditionalFormatting>
  <conditionalFormatting sqref="C449:D451">
    <cfRule type="duplicateValues" dxfId="973" priority="1210"/>
  </conditionalFormatting>
  <conditionalFormatting sqref="C449:C451">
    <cfRule type="duplicateValues" dxfId="972" priority="1209"/>
  </conditionalFormatting>
  <conditionalFormatting sqref="C449:C451">
    <cfRule type="duplicateValues" dxfId="971" priority="1208"/>
  </conditionalFormatting>
  <conditionalFormatting sqref="C449:D451">
    <cfRule type="duplicateValues" dxfId="970" priority="1207"/>
  </conditionalFormatting>
  <conditionalFormatting sqref="C449:C451">
    <cfRule type="duplicateValues" dxfId="969" priority="1206"/>
  </conditionalFormatting>
  <conditionalFormatting sqref="V449:V451 L449:N451">
    <cfRule type="cellIs" dxfId="968" priority="1205" operator="equal">
      <formula>0</formula>
    </cfRule>
  </conditionalFormatting>
  <conditionalFormatting sqref="C453:D460">
    <cfRule type="duplicateValues" dxfId="967" priority="1171"/>
  </conditionalFormatting>
  <conditionalFormatting sqref="K453:K460 M453:N460 M461:M463">
    <cfRule type="cellIs" dxfId="966" priority="1170" operator="equal">
      <formula>0</formula>
    </cfRule>
  </conditionalFormatting>
  <conditionalFormatting sqref="C453:C460">
    <cfRule type="duplicateValues" dxfId="965" priority="1169"/>
  </conditionalFormatting>
  <conditionalFormatting sqref="C453:C460">
    <cfRule type="duplicateValues" dxfId="964" priority="1168"/>
  </conditionalFormatting>
  <conditionalFormatting sqref="C453:D460">
    <cfRule type="duplicateValues" dxfId="963" priority="1167"/>
  </conditionalFormatting>
  <conditionalFormatting sqref="C453:C460">
    <cfRule type="duplicateValues" dxfId="962" priority="1166"/>
  </conditionalFormatting>
  <conditionalFormatting sqref="F453:F460">
    <cfRule type="cellIs" dxfId="961" priority="1165" operator="equal">
      <formula>0</formula>
    </cfRule>
  </conditionalFormatting>
  <conditionalFormatting sqref="C461:C463">
    <cfRule type="duplicateValues" dxfId="960" priority="1145"/>
  </conditionalFormatting>
  <conditionalFormatting sqref="I453:I455">
    <cfRule type="cellIs" dxfId="959" priority="1141" operator="equal">
      <formula>0</formula>
    </cfRule>
  </conditionalFormatting>
  <conditionalFormatting sqref="L461:L463">
    <cfRule type="cellIs" dxfId="958" priority="1151" operator="equal">
      <formula>0</formula>
    </cfRule>
  </conditionalFormatting>
  <conditionalFormatting sqref="C461:D463">
    <cfRule type="duplicateValues" dxfId="957" priority="1150"/>
  </conditionalFormatting>
  <conditionalFormatting sqref="K461:K463 N461:N463">
    <cfRule type="cellIs" dxfId="956" priority="1149" operator="equal">
      <formula>0</formula>
    </cfRule>
  </conditionalFormatting>
  <conditionalFormatting sqref="C461:C463">
    <cfRule type="duplicateValues" dxfId="955" priority="1148"/>
  </conditionalFormatting>
  <conditionalFormatting sqref="C461:C463">
    <cfRule type="duplicateValues" dxfId="954" priority="1147"/>
  </conditionalFormatting>
  <conditionalFormatting sqref="C461:D463">
    <cfRule type="duplicateValues" dxfId="953" priority="1146"/>
  </conditionalFormatting>
  <conditionalFormatting sqref="F461:F463">
    <cfRule type="cellIs" dxfId="952" priority="1144" operator="equal">
      <formula>0</formula>
    </cfRule>
  </conditionalFormatting>
  <conditionalFormatting sqref="J449:J458 J465 J468 J471 I473:J475 I461:J461 I458 I450">
    <cfRule type="cellIs" dxfId="951" priority="1143" operator="equal">
      <formula>0</formula>
    </cfRule>
  </conditionalFormatting>
  <conditionalFormatting sqref="I449">
    <cfRule type="cellIs" dxfId="950" priority="1142" operator="equal">
      <formula>0</formula>
    </cfRule>
  </conditionalFormatting>
  <conditionalFormatting sqref="M464:M466">
    <cfRule type="cellIs" dxfId="949" priority="1140" operator="equal">
      <formula>0</formula>
    </cfRule>
  </conditionalFormatting>
  <conditionalFormatting sqref="C464:C465">
    <cfRule type="duplicateValues" dxfId="948" priority="1133"/>
  </conditionalFormatting>
  <conditionalFormatting sqref="L464:L466">
    <cfRule type="cellIs" dxfId="947" priority="1139" operator="equal">
      <formula>0</formula>
    </cfRule>
  </conditionalFormatting>
  <conditionalFormatting sqref="C464:D465">
    <cfRule type="duplicateValues" dxfId="946" priority="1138"/>
  </conditionalFormatting>
  <conditionalFormatting sqref="K464:K465 N464:N466">
    <cfRule type="cellIs" dxfId="945" priority="1137" operator="equal">
      <formula>0</formula>
    </cfRule>
  </conditionalFormatting>
  <conditionalFormatting sqref="C464:C465">
    <cfRule type="duplicateValues" dxfId="944" priority="1136"/>
  </conditionalFormatting>
  <conditionalFormatting sqref="C464:C465">
    <cfRule type="duplicateValues" dxfId="943" priority="1135"/>
  </conditionalFormatting>
  <conditionalFormatting sqref="C464:D465">
    <cfRule type="duplicateValues" dxfId="942" priority="1134"/>
  </conditionalFormatting>
  <conditionalFormatting sqref="F464:F465">
    <cfRule type="cellIs" dxfId="941" priority="1132" operator="equal">
      <formula>0</formula>
    </cfRule>
  </conditionalFormatting>
  <conditionalFormatting sqref="C466">
    <cfRule type="duplicateValues" dxfId="940" priority="1121"/>
  </conditionalFormatting>
  <conditionalFormatting sqref="C466:D466">
    <cfRule type="duplicateValues" dxfId="939" priority="1126"/>
  </conditionalFormatting>
  <conditionalFormatting sqref="K466">
    <cfRule type="cellIs" dxfId="938" priority="1125" operator="equal">
      <formula>0</formula>
    </cfRule>
  </conditionalFormatting>
  <conditionalFormatting sqref="C466">
    <cfRule type="duplicateValues" dxfId="937" priority="1124"/>
  </conditionalFormatting>
  <conditionalFormatting sqref="C466">
    <cfRule type="duplicateValues" dxfId="936" priority="1123"/>
  </conditionalFormatting>
  <conditionalFormatting sqref="C466:D466">
    <cfRule type="duplicateValues" dxfId="935" priority="1122"/>
  </conditionalFormatting>
  <conditionalFormatting sqref="F466">
    <cfRule type="cellIs" dxfId="934" priority="1120" operator="equal">
      <formula>0</formula>
    </cfRule>
  </conditionalFormatting>
  <conditionalFormatting sqref="C542:C1048576 C1:C466">
    <cfRule type="duplicateValues" dxfId="933" priority="1069"/>
  </conditionalFormatting>
  <conditionalFormatting sqref="O467:O468 Q467:Q468">
    <cfRule type="cellIs" dxfId="932" priority="1068" operator="equal">
      <formula>0</formula>
    </cfRule>
  </conditionalFormatting>
  <conditionalFormatting sqref="M467:M468">
    <cfRule type="cellIs" dxfId="931" priority="1067" operator="equal">
      <formula>0</formula>
    </cfRule>
  </conditionalFormatting>
  <conditionalFormatting sqref="L467:L468">
    <cfRule type="cellIs" dxfId="930" priority="1066" operator="equal">
      <formula>0</formula>
    </cfRule>
  </conditionalFormatting>
  <conditionalFormatting sqref="N467:N468">
    <cfRule type="cellIs" dxfId="929" priority="1065" operator="equal">
      <formula>0</formula>
    </cfRule>
  </conditionalFormatting>
  <conditionalFormatting sqref="C467:C468">
    <cfRule type="duplicateValues" dxfId="928" priority="1059"/>
  </conditionalFormatting>
  <conditionalFormatting sqref="C467:D468">
    <cfRule type="duplicateValues" dxfId="927" priority="1064"/>
  </conditionalFormatting>
  <conditionalFormatting sqref="K467:K468">
    <cfRule type="cellIs" dxfId="926" priority="1063" operator="equal">
      <formula>0</formula>
    </cfRule>
  </conditionalFormatting>
  <conditionalFormatting sqref="C467:C468">
    <cfRule type="duplicateValues" dxfId="925" priority="1062"/>
  </conditionalFormatting>
  <conditionalFormatting sqref="C467:C468">
    <cfRule type="duplicateValues" dxfId="924" priority="1061"/>
  </conditionalFormatting>
  <conditionalFormatting sqref="C467:D468">
    <cfRule type="duplicateValues" dxfId="923" priority="1060"/>
  </conditionalFormatting>
  <conditionalFormatting sqref="F467:F468">
    <cfRule type="cellIs" dxfId="922" priority="1058" operator="equal">
      <formula>0</formula>
    </cfRule>
  </conditionalFormatting>
  <conditionalFormatting sqref="C467:C468">
    <cfRule type="duplicateValues" dxfId="921" priority="1057"/>
  </conditionalFormatting>
  <conditionalFormatting sqref="C469:C472">
    <cfRule type="duplicateValues" dxfId="920" priority="1042"/>
  </conditionalFormatting>
  <conditionalFormatting sqref="C469:C472">
    <cfRule type="duplicateValues" dxfId="919" priority="1040"/>
  </conditionalFormatting>
  <conditionalFormatting sqref="O469:O472 Q469:Q472">
    <cfRule type="cellIs" dxfId="918" priority="1051" operator="equal">
      <formula>0</formula>
    </cfRule>
  </conditionalFormatting>
  <conditionalFormatting sqref="M469:M472">
    <cfRule type="cellIs" dxfId="917" priority="1050" operator="equal">
      <formula>0</formula>
    </cfRule>
  </conditionalFormatting>
  <conditionalFormatting sqref="L469:L472">
    <cfRule type="cellIs" dxfId="916" priority="1049" operator="equal">
      <formula>0</formula>
    </cfRule>
  </conditionalFormatting>
  <conditionalFormatting sqref="N469:N472">
    <cfRule type="cellIs" dxfId="915" priority="1048" operator="equal">
      <formula>0</formula>
    </cfRule>
  </conditionalFormatting>
  <conditionalFormatting sqref="C469:D472">
    <cfRule type="duplicateValues" dxfId="914" priority="1047"/>
  </conditionalFormatting>
  <conditionalFormatting sqref="K469:K472">
    <cfRule type="cellIs" dxfId="913" priority="1046" operator="equal">
      <formula>0</formula>
    </cfRule>
  </conditionalFormatting>
  <conditionalFormatting sqref="C469:C472">
    <cfRule type="duplicateValues" dxfId="912" priority="1045"/>
  </conditionalFormatting>
  <conditionalFormatting sqref="C469:C472">
    <cfRule type="duplicateValues" dxfId="911" priority="1044"/>
  </conditionalFormatting>
  <conditionalFormatting sqref="C469:D472">
    <cfRule type="duplicateValues" dxfId="910" priority="1043"/>
  </conditionalFormatting>
  <conditionalFormatting sqref="F469:F472">
    <cfRule type="cellIs" dxfId="909" priority="1041" operator="equal">
      <formula>0</formula>
    </cfRule>
  </conditionalFormatting>
  <conditionalFormatting sqref="P473">
    <cfRule type="cellIs" dxfId="908" priority="1034" operator="equal">
      <formula>0</formula>
    </cfRule>
  </conditionalFormatting>
  <conditionalFormatting sqref="C473">
    <cfRule type="duplicateValues" dxfId="907" priority="1024"/>
  </conditionalFormatting>
  <conditionalFormatting sqref="C473">
    <cfRule type="duplicateValues" dxfId="906" priority="1022"/>
  </conditionalFormatting>
  <conditionalFormatting sqref="O473 Q473">
    <cfRule type="cellIs" dxfId="905" priority="1033" operator="equal">
      <formula>0</formula>
    </cfRule>
  </conditionalFormatting>
  <conditionalFormatting sqref="M473">
    <cfRule type="cellIs" dxfId="904" priority="1032" operator="equal">
      <formula>0</formula>
    </cfRule>
  </conditionalFormatting>
  <conditionalFormatting sqref="L473">
    <cfRule type="cellIs" dxfId="903" priority="1031" operator="equal">
      <formula>0</formula>
    </cfRule>
  </conditionalFormatting>
  <conditionalFormatting sqref="N473 V474:V475">
    <cfRule type="cellIs" dxfId="902" priority="1030" operator="equal">
      <formula>0</formula>
    </cfRule>
  </conditionalFormatting>
  <conditionalFormatting sqref="C473:D473">
    <cfRule type="duplicateValues" dxfId="901" priority="1029"/>
  </conditionalFormatting>
  <conditionalFormatting sqref="K473:K475">
    <cfRule type="cellIs" dxfId="900" priority="1028" operator="equal">
      <formula>0</formula>
    </cfRule>
  </conditionalFormatting>
  <conditionalFormatting sqref="C473">
    <cfRule type="duplicateValues" dxfId="899" priority="1027"/>
  </conditionalFormatting>
  <conditionalFormatting sqref="C473">
    <cfRule type="duplicateValues" dxfId="898" priority="1026"/>
  </conditionalFormatting>
  <conditionalFormatting sqref="C473:D473">
    <cfRule type="duplicateValues" dxfId="897" priority="1025"/>
  </conditionalFormatting>
  <conditionalFormatting sqref="F473">
    <cfRule type="cellIs" dxfId="896" priority="1023" operator="equal">
      <formula>0</formula>
    </cfRule>
  </conditionalFormatting>
  <conditionalFormatting sqref="C474:C475">
    <cfRule type="duplicateValues" dxfId="895" priority="1011"/>
  </conditionalFormatting>
  <conditionalFormatting sqref="C474:C475">
    <cfRule type="duplicateValues" dxfId="894" priority="1009"/>
  </conditionalFormatting>
  <conditionalFormatting sqref="L474:L475">
    <cfRule type="cellIs" dxfId="893" priority="1018" operator="equal">
      <formula>0</formula>
    </cfRule>
  </conditionalFormatting>
  <conditionalFormatting sqref="C474:D475">
    <cfRule type="duplicateValues" dxfId="892" priority="1016"/>
  </conditionalFormatting>
  <conditionalFormatting sqref="C474:C475">
    <cfRule type="duplicateValues" dxfId="891" priority="1014"/>
  </conditionalFormatting>
  <conditionalFormatting sqref="C474:C475">
    <cfRule type="duplicateValues" dxfId="890" priority="1013"/>
  </conditionalFormatting>
  <conditionalFormatting sqref="C474:D475">
    <cfRule type="duplicateValues" dxfId="889" priority="1012"/>
  </conditionalFormatting>
  <conditionalFormatting sqref="F474:F475">
    <cfRule type="cellIs" dxfId="888" priority="1010" operator="equal">
      <formula>0</formula>
    </cfRule>
  </conditionalFormatting>
  <conditionalFormatting sqref="P474:P475">
    <cfRule type="cellIs" dxfId="887" priority="1008" operator="equal">
      <formula>0</formula>
    </cfRule>
  </conditionalFormatting>
  <conditionalFormatting sqref="O474:O475 Q474:Q475">
    <cfRule type="cellIs" dxfId="886" priority="1007" operator="equal">
      <formula>0</formula>
    </cfRule>
  </conditionalFormatting>
  <conditionalFormatting sqref="M474:M475">
    <cfRule type="cellIs" dxfId="885" priority="1006" operator="equal">
      <formula>0</formula>
    </cfRule>
  </conditionalFormatting>
  <conditionalFormatting sqref="N474:N475 S474:U475">
    <cfRule type="cellIs" dxfId="884" priority="1005" operator="equal">
      <formula>0</formula>
    </cfRule>
  </conditionalFormatting>
  <conditionalFormatting sqref="C542:D1048576 C1:D475">
    <cfRule type="duplicateValues" dxfId="883" priority="1004"/>
  </conditionalFormatting>
  <conditionalFormatting sqref="H476:K477">
    <cfRule type="cellIs" dxfId="882" priority="348" operator="equal">
      <formula>0</formula>
    </cfRule>
  </conditionalFormatting>
  <conditionalFormatting sqref="I476:J477">
    <cfRule type="cellIs" dxfId="881" priority="347" operator="equal">
      <formula>0</formula>
    </cfRule>
  </conditionalFormatting>
  <conditionalFormatting sqref="V476:V477">
    <cfRule type="cellIs" dxfId="880" priority="346" operator="equal">
      <formula>0</formula>
    </cfRule>
  </conditionalFormatting>
  <conditionalFormatting sqref="K476:K477">
    <cfRule type="cellIs" dxfId="879" priority="345" operator="equal">
      <formula>0</formula>
    </cfRule>
  </conditionalFormatting>
  <conditionalFormatting sqref="C476:C477">
    <cfRule type="duplicateValues" dxfId="878" priority="339"/>
  </conditionalFormatting>
  <conditionalFormatting sqref="C476:C477">
    <cfRule type="duplicateValues" dxfId="877" priority="337"/>
  </conditionalFormatting>
  <conditionalFormatting sqref="L476:L477">
    <cfRule type="cellIs" dxfId="876" priority="344" operator="equal">
      <formula>0</formula>
    </cfRule>
  </conditionalFormatting>
  <conditionalFormatting sqref="C476:D477">
    <cfRule type="duplicateValues" dxfId="875" priority="343"/>
  </conditionalFormatting>
  <conditionalFormatting sqref="C476:C477">
    <cfRule type="duplicateValues" dxfId="874" priority="342"/>
  </conditionalFormatting>
  <conditionalFormatting sqref="C476:C477">
    <cfRule type="duplicateValues" dxfId="873" priority="341"/>
  </conditionalFormatting>
  <conditionalFormatting sqref="C476:D477">
    <cfRule type="duplicateValues" dxfId="872" priority="340"/>
  </conditionalFormatting>
  <conditionalFormatting sqref="F476:F477">
    <cfRule type="cellIs" dxfId="871" priority="338" operator="equal">
      <formula>0</formula>
    </cfRule>
  </conditionalFormatting>
  <conditionalFormatting sqref="P476:P477">
    <cfRule type="cellIs" dxfId="870" priority="336" operator="equal">
      <formula>0</formula>
    </cfRule>
  </conditionalFormatting>
  <conditionalFormatting sqref="O476:O477 Q476:Q477">
    <cfRule type="cellIs" dxfId="869" priority="335" operator="equal">
      <formula>0</formula>
    </cfRule>
  </conditionalFormatting>
  <conditionalFormatting sqref="M476:M477">
    <cfRule type="cellIs" dxfId="868" priority="334" operator="equal">
      <formula>0</formula>
    </cfRule>
  </conditionalFormatting>
  <conditionalFormatting sqref="N476:N477 S476:U477">
    <cfRule type="cellIs" dxfId="867" priority="333" operator="equal">
      <formula>0</formula>
    </cfRule>
  </conditionalFormatting>
  <conditionalFormatting sqref="C476:D477">
    <cfRule type="duplicateValues" dxfId="866" priority="332"/>
  </conditionalFormatting>
  <conditionalFormatting sqref="E375:E416">
    <cfRule type="cellIs" dxfId="865" priority="331" operator="equal">
      <formula>0</formula>
    </cfRule>
  </conditionalFormatting>
  <conditionalFormatting sqref="H478:K480">
    <cfRule type="cellIs" dxfId="864" priority="330" operator="equal">
      <formula>0</formula>
    </cfRule>
  </conditionalFormatting>
  <conditionalFormatting sqref="I478:J480">
    <cfRule type="cellIs" dxfId="863" priority="329" operator="equal">
      <formula>0</formula>
    </cfRule>
  </conditionalFormatting>
  <conditionalFormatting sqref="V478:V480">
    <cfRule type="cellIs" dxfId="862" priority="328" operator="equal">
      <formula>0</formula>
    </cfRule>
  </conditionalFormatting>
  <conditionalFormatting sqref="K478:K480">
    <cfRule type="cellIs" dxfId="861" priority="327" operator="equal">
      <formula>0</formula>
    </cfRule>
  </conditionalFormatting>
  <conditionalFormatting sqref="L478:L480">
    <cfRule type="cellIs" dxfId="860" priority="326" operator="equal">
      <formula>0</formula>
    </cfRule>
  </conditionalFormatting>
  <conditionalFormatting sqref="F478:F480">
    <cfRule type="cellIs" dxfId="859" priority="320" operator="equal">
      <formula>0</formula>
    </cfRule>
  </conditionalFormatting>
  <conditionalFormatting sqref="P478:P480">
    <cfRule type="cellIs" dxfId="858" priority="318" operator="equal">
      <formula>0</formula>
    </cfRule>
  </conditionalFormatting>
  <conditionalFormatting sqref="O478:O480 Q478:Q480">
    <cfRule type="cellIs" dxfId="857" priority="317" operator="equal">
      <formula>0</formula>
    </cfRule>
  </conditionalFormatting>
  <conditionalFormatting sqref="M478:M480">
    <cfRule type="cellIs" dxfId="856" priority="316" operator="equal">
      <formula>0</formula>
    </cfRule>
  </conditionalFormatting>
  <conditionalFormatting sqref="N478:N480 S478:U480">
    <cfRule type="cellIs" dxfId="855" priority="315" operator="equal">
      <formula>0</formula>
    </cfRule>
  </conditionalFormatting>
  <conditionalFormatting sqref="C542:C1048576 C1:C480">
    <cfRule type="duplicateValues" dxfId="854" priority="238"/>
  </conditionalFormatting>
  <conditionalFormatting sqref="C331:C339">
    <cfRule type="duplicateValues" dxfId="853" priority="14080"/>
  </conditionalFormatting>
  <conditionalFormatting sqref="C331:C339">
    <cfRule type="duplicateValues" dxfId="852" priority="14082"/>
  </conditionalFormatting>
  <conditionalFormatting sqref="C426:D445">
    <cfRule type="duplicateValues" dxfId="851" priority="14163"/>
  </conditionalFormatting>
  <conditionalFormatting sqref="C426:C445">
    <cfRule type="duplicateValues" dxfId="850" priority="14165"/>
  </conditionalFormatting>
  <conditionalFormatting sqref="C426:C445">
    <cfRule type="duplicateValues" dxfId="849" priority="14167"/>
  </conditionalFormatting>
  <conditionalFormatting sqref="D426:D445">
    <cfRule type="duplicateValues" dxfId="848" priority="14169"/>
  </conditionalFormatting>
  <conditionalFormatting sqref="D426:D445">
    <cfRule type="duplicateValues" dxfId="847" priority="14171"/>
  </conditionalFormatting>
  <conditionalFormatting sqref="C478:C480">
    <cfRule type="duplicateValues" dxfId="846" priority="14192"/>
  </conditionalFormatting>
  <conditionalFormatting sqref="C478:D480">
    <cfRule type="duplicateValues" dxfId="845" priority="14194"/>
  </conditionalFormatting>
  <conditionalFormatting sqref="C478:D480">
    <cfRule type="duplicateValues" dxfId="844" priority="14197"/>
  </conditionalFormatting>
  <conditionalFormatting sqref="R481:R483">
    <cfRule type="cellIs" dxfId="843" priority="128" operator="equal">
      <formula>0</formula>
    </cfRule>
  </conditionalFormatting>
  <conditionalFormatting sqref="H481:K483">
    <cfRule type="cellIs" dxfId="842" priority="127" operator="equal">
      <formula>0</formula>
    </cfRule>
  </conditionalFormatting>
  <conditionalFormatting sqref="I481:J483">
    <cfRule type="cellIs" dxfId="841" priority="126" operator="equal">
      <formula>0</formula>
    </cfRule>
  </conditionalFormatting>
  <conditionalFormatting sqref="V481:V483">
    <cfRule type="cellIs" dxfId="840" priority="125" operator="equal">
      <formula>0</formula>
    </cfRule>
  </conditionalFormatting>
  <conditionalFormatting sqref="K481:K483">
    <cfRule type="cellIs" dxfId="839" priority="124" operator="equal">
      <formula>0</formula>
    </cfRule>
  </conditionalFormatting>
  <conditionalFormatting sqref="L481:L483">
    <cfRule type="cellIs" dxfId="838" priority="123" operator="equal">
      <formula>0</formula>
    </cfRule>
  </conditionalFormatting>
  <conditionalFormatting sqref="F481:F483">
    <cfRule type="cellIs" dxfId="837" priority="122" operator="equal">
      <formula>0</formula>
    </cfRule>
  </conditionalFormatting>
  <conditionalFormatting sqref="P481:P483">
    <cfRule type="cellIs" dxfId="836" priority="121" operator="equal">
      <formula>0</formula>
    </cfRule>
  </conditionalFormatting>
  <conditionalFormatting sqref="O481:O483 Q481:Q483">
    <cfRule type="cellIs" dxfId="835" priority="120" operator="equal">
      <formula>0</formula>
    </cfRule>
  </conditionalFormatting>
  <conditionalFormatting sqref="M481:M483">
    <cfRule type="cellIs" dxfId="834" priority="119" operator="equal">
      <formula>0</formula>
    </cfRule>
  </conditionalFormatting>
  <conditionalFormatting sqref="N481:N483 S481:U483">
    <cfRule type="cellIs" dxfId="833" priority="118" operator="equal">
      <formula>0</formula>
    </cfRule>
  </conditionalFormatting>
  <conditionalFormatting sqref="C481:C483">
    <cfRule type="duplicateValues" dxfId="832" priority="117"/>
  </conditionalFormatting>
  <conditionalFormatting sqref="C481:C483">
    <cfRule type="duplicateValues" dxfId="831" priority="129"/>
  </conditionalFormatting>
  <conditionalFormatting sqref="C481:D483">
    <cfRule type="duplicateValues" dxfId="830" priority="130"/>
  </conditionalFormatting>
  <conditionalFormatting sqref="C481:D483">
    <cfRule type="duplicateValues" dxfId="829" priority="131"/>
  </conditionalFormatting>
  <conditionalFormatting sqref="R484">
    <cfRule type="cellIs" dxfId="828" priority="113" operator="equal">
      <formula>0</formula>
    </cfRule>
  </conditionalFormatting>
  <conditionalFormatting sqref="H484:K484">
    <cfRule type="cellIs" dxfId="827" priority="112" operator="equal">
      <formula>0</formula>
    </cfRule>
  </conditionalFormatting>
  <conditionalFormatting sqref="I484:J484">
    <cfRule type="cellIs" dxfId="826" priority="111" operator="equal">
      <formula>0</formula>
    </cfRule>
  </conditionalFormatting>
  <conditionalFormatting sqref="V484">
    <cfRule type="cellIs" dxfId="825" priority="110" operator="equal">
      <formula>0</formula>
    </cfRule>
  </conditionalFormatting>
  <conditionalFormatting sqref="K484">
    <cfRule type="cellIs" dxfId="824" priority="109" operator="equal">
      <formula>0</formula>
    </cfRule>
  </conditionalFormatting>
  <conditionalFormatting sqref="L484">
    <cfRule type="cellIs" dxfId="823" priority="108" operator="equal">
      <formula>0</formula>
    </cfRule>
  </conditionalFormatting>
  <conditionalFormatting sqref="F484">
    <cfRule type="cellIs" dxfId="822" priority="107" operator="equal">
      <formula>0</formula>
    </cfRule>
  </conditionalFormatting>
  <conditionalFormatting sqref="P484">
    <cfRule type="cellIs" dxfId="821" priority="106" operator="equal">
      <formula>0</formula>
    </cfRule>
  </conditionalFormatting>
  <conditionalFormatting sqref="O484 Q484">
    <cfRule type="cellIs" dxfId="820" priority="105" operator="equal">
      <formula>0</formula>
    </cfRule>
  </conditionalFormatting>
  <conditionalFormatting sqref="M484">
    <cfRule type="cellIs" dxfId="819" priority="104" operator="equal">
      <formula>0</formula>
    </cfRule>
  </conditionalFormatting>
  <conditionalFormatting sqref="N484 S484:U484">
    <cfRule type="cellIs" dxfId="818" priority="103" operator="equal">
      <formula>0</formula>
    </cfRule>
  </conditionalFormatting>
  <conditionalFormatting sqref="C484">
    <cfRule type="duplicateValues" dxfId="817" priority="102"/>
  </conditionalFormatting>
  <conditionalFormatting sqref="C484">
    <cfRule type="duplicateValues" dxfId="816" priority="114"/>
  </conditionalFormatting>
  <conditionalFormatting sqref="C484:D484">
    <cfRule type="duplicateValues" dxfId="815" priority="115"/>
  </conditionalFormatting>
  <conditionalFormatting sqref="C484:D484">
    <cfRule type="duplicateValues" dxfId="814" priority="116"/>
  </conditionalFormatting>
  <conditionalFormatting sqref="R485:R487">
    <cfRule type="cellIs" dxfId="813" priority="98" operator="equal">
      <formula>0</formula>
    </cfRule>
  </conditionalFormatting>
  <conditionalFormatting sqref="H485:K487">
    <cfRule type="cellIs" dxfId="812" priority="97" operator="equal">
      <formula>0</formula>
    </cfRule>
  </conditionalFormatting>
  <conditionalFormatting sqref="I485:J487">
    <cfRule type="cellIs" dxfId="811" priority="96" operator="equal">
      <formula>0</formula>
    </cfRule>
  </conditionalFormatting>
  <conditionalFormatting sqref="V485:V487">
    <cfRule type="cellIs" dxfId="810" priority="95" operator="equal">
      <formula>0</formula>
    </cfRule>
  </conditionalFormatting>
  <conditionalFormatting sqref="K485:K487">
    <cfRule type="cellIs" dxfId="809" priority="94" operator="equal">
      <formula>0</formula>
    </cfRule>
  </conditionalFormatting>
  <conditionalFormatting sqref="L485:L487">
    <cfRule type="cellIs" dxfId="808" priority="93" operator="equal">
      <formula>0</formula>
    </cfRule>
  </conditionalFormatting>
  <conditionalFormatting sqref="F485:F487">
    <cfRule type="cellIs" dxfId="807" priority="92" operator="equal">
      <formula>0</formula>
    </cfRule>
  </conditionalFormatting>
  <conditionalFormatting sqref="P485:P487">
    <cfRule type="cellIs" dxfId="806" priority="91" operator="equal">
      <formula>0</formula>
    </cfRule>
  </conditionalFormatting>
  <conditionalFormatting sqref="O485:O487 Q485:Q487">
    <cfRule type="cellIs" dxfId="805" priority="90" operator="equal">
      <formula>0</formula>
    </cfRule>
  </conditionalFormatting>
  <conditionalFormatting sqref="M485:M487">
    <cfRule type="cellIs" dxfId="804" priority="89" operator="equal">
      <formula>0</formula>
    </cfRule>
  </conditionalFormatting>
  <conditionalFormatting sqref="N485:N487 S485:U487">
    <cfRule type="cellIs" dxfId="803" priority="88" operator="equal">
      <formula>0</formula>
    </cfRule>
  </conditionalFormatting>
  <conditionalFormatting sqref="C485:C487">
    <cfRule type="duplicateValues" dxfId="802" priority="87"/>
  </conditionalFormatting>
  <conditionalFormatting sqref="C485:C487">
    <cfRule type="duplicateValues" dxfId="801" priority="99"/>
  </conditionalFormatting>
  <conditionalFormatting sqref="C485:D487">
    <cfRule type="duplicateValues" dxfId="800" priority="100"/>
  </conditionalFormatting>
  <conditionalFormatting sqref="C485:D487">
    <cfRule type="duplicateValues" dxfId="799" priority="101"/>
  </conditionalFormatting>
  <conditionalFormatting sqref="C488:C491">
    <cfRule type="duplicateValues" dxfId="798" priority="14298"/>
  </conditionalFormatting>
  <conditionalFormatting sqref="C488:D491">
    <cfRule type="duplicateValues" dxfId="797" priority="14300"/>
  </conditionalFormatting>
  <conditionalFormatting sqref="C488:D491">
    <cfRule type="duplicateValues" dxfId="796" priority="14302"/>
  </conditionalFormatting>
  <conditionalFormatting sqref="H492:V504 F492:F504 K505:L530">
    <cfRule type="cellIs" dxfId="795" priority="66" operator="equal">
      <formula>0</formula>
    </cfRule>
  </conditionalFormatting>
  <conditionalFormatting sqref="C492:C504">
    <cfRule type="duplicateValues" dxfId="794" priority="67"/>
  </conditionalFormatting>
  <conditionalFormatting sqref="C492:D504">
    <cfRule type="duplicateValues" dxfId="793" priority="68"/>
  </conditionalFormatting>
  <conditionalFormatting sqref="C492:D504">
    <cfRule type="duplicateValues" dxfId="792" priority="69"/>
  </conditionalFormatting>
  <conditionalFormatting sqref="C273:C313">
    <cfRule type="duplicateValues" dxfId="791" priority="14418"/>
  </conditionalFormatting>
  <conditionalFormatting sqref="C273:C313">
    <cfRule type="duplicateValues" dxfId="790" priority="14420"/>
  </conditionalFormatting>
  <conditionalFormatting sqref="D254:D339">
    <cfRule type="duplicateValues" dxfId="789" priority="14422"/>
  </conditionalFormatting>
  <conditionalFormatting sqref="D254:D339">
    <cfRule type="duplicateValues" dxfId="788" priority="14424"/>
  </conditionalFormatting>
  <conditionalFormatting sqref="C340:C368">
    <cfRule type="duplicateValues" dxfId="787" priority="14511"/>
  </conditionalFormatting>
  <conditionalFormatting sqref="C340:C368">
    <cfRule type="duplicateValues" dxfId="786" priority="14513"/>
  </conditionalFormatting>
  <conditionalFormatting sqref="D340:D368">
    <cfRule type="duplicateValues" dxfId="785" priority="14515"/>
  </conditionalFormatting>
  <conditionalFormatting sqref="D340:D368">
    <cfRule type="duplicateValues" dxfId="784" priority="14517"/>
  </conditionalFormatting>
  <conditionalFormatting sqref="H505:J510 F505:F510 M505:V510">
    <cfRule type="cellIs" dxfId="783" priority="52" operator="equal">
      <formula>0</formula>
    </cfRule>
  </conditionalFormatting>
  <conditionalFormatting sqref="C505:C510">
    <cfRule type="duplicateValues" dxfId="782" priority="53"/>
  </conditionalFormatting>
  <conditionalFormatting sqref="C505:D510">
    <cfRule type="duplicateValues" dxfId="781" priority="54"/>
  </conditionalFormatting>
  <conditionalFormatting sqref="C505:D510">
    <cfRule type="duplicateValues" dxfId="780" priority="55"/>
  </conditionalFormatting>
  <conditionalFormatting sqref="H511:J511 F511 M511:V511">
    <cfRule type="cellIs" dxfId="779" priority="45" operator="equal">
      <formula>0</formula>
    </cfRule>
  </conditionalFormatting>
  <conditionalFormatting sqref="C511">
    <cfRule type="duplicateValues" dxfId="778" priority="46"/>
  </conditionalFormatting>
  <conditionalFormatting sqref="C511:D511">
    <cfRule type="duplicateValues" dxfId="777" priority="47"/>
  </conditionalFormatting>
  <conditionalFormatting sqref="C511:D511">
    <cfRule type="duplicateValues" dxfId="776" priority="48"/>
  </conditionalFormatting>
  <conditionalFormatting sqref="H512:J530 F512:F530 M512:V530">
    <cfRule type="cellIs" dxfId="775" priority="38" operator="equal">
      <formula>0</formula>
    </cfRule>
  </conditionalFormatting>
  <conditionalFormatting sqref="C512:C530">
    <cfRule type="duplicateValues" dxfId="774" priority="39"/>
  </conditionalFormatting>
  <conditionalFormatting sqref="C512:D530">
    <cfRule type="duplicateValues" dxfId="773" priority="40"/>
  </conditionalFormatting>
  <conditionalFormatting sqref="C512:D530">
    <cfRule type="duplicateValues" dxfId="772" priority="41"/>
  </conditionalFormatting>
  <conditionalFormatting sqref="K531:L537">
    <cfRule type="cellIs" dxfId="771" priority="37" operator="equal">
      <formula>0</formula>
    </cfRule>
  </conditionalFormatting>
  <conditionalFormatting sqref="H531:J537 F531:F537 M531:V537">
    <cfRule type="cellIs" dxfId="770" priority="33" operator="equal">
      <formula>0</formula>
    </cfRule>
  </conditionalFormatting>
  <conditionalFormatting sqref="C531:C537">
    <cfRule type="duplicateValues" dxfId="769" priority="34"/>
  </conditionalFormatting>
  <conditionalFormatting sqref="C531:D537">
    <cfRule type="duplicateValues" dxfId="768" priority="35"/>
  </conditionalFormatting>
  <conditionalFormatting sqref="C531:D537">
    <cfRule type="duplicateValues" dxfId="767" priority="36"/>
  </conditionalFormatting>
  <conditionalFormatting sqref="C538:C539">
    <cfRule type="duplicateValues" dxfId="766" priority="26"/>
  </conditionalFormatting>
  <conditionalFormatting sqref="K538:L539">
    <cfRule type="cellIs" dxfId="765" priority="29" operator="equal">
      <formula>0</formula>
    </cfRule>
  </conditionalFormatting>
  <conditionalFormatting sqref="H538:J539 F538:F539 M538:V539">
    <cfRule type="cellIs" dxfId="764" priority="25" operator="equal">
      <formula>0</formula>
    </cfRule>
  </conditionalFormatting>
  <conditionalFormatting sqref="C538:D539">
    <cfRule type="duplicateValues" dxfId="763" priority="27"/>
  </conditionalFormatting>
  <conditionalFormatting sqref="C538:D539">
    <cfRule type="duplicateValues" dxfId="762" priority="28"/>
  </conditionalFormatting>
  <conditionalFormatting sqref="K540:L540">
    <cfRule type="cellIs" dxfId="761" priority="24" operator="equal">
      <formula>0</formula>
    </cfRule>
  </conditionalFormatting>
  <conditionalFormatting sqref="H540:J540 F540 M540:V540">
    <cfRule type="cellIs" dxfId="760" priority="20" operator="equal">
      <formula>0</formula>
    </cfRule>
  </conditionalFormatting>
  <conditionalFormatting sqref="C540">
    <cfRule type="duplicateValues" dxfId="759" priority="21"/>
  </conditionalFormatting>
  <conditionalFormatting sqref="C540:D540">
    <cfRule type="duplicateValues" dxfId="758" priority="22"/>
  </conditionalFormatting>
  <conditionalFormatting sqref="C540:D540">
    <cfRule type="duplicateValues" dxfId="757" priority="23"/>
  </conditionalFormatting>
  <conditionalFormatting sqref="K541:L541">
    <cfRule type="cellIs" dxfId="756" priority="10" operator="equal">
      <formula>0</formula>
    </cfRule>
  </conditionalFormatting>
  <conditionalFormatting sqref="H541:J541 F541 M541:V541">
    <cfRule type="cellIs" dxfId="755" priority="6" operator="equal">
      <formula>0</formula>
    </cfRule>
  </conditionalFormatting>
  <conditionalFormatting sqref="C541">
    <cfRule type="duplicateValues" dxfId="754" priority="7"/>
  </conditionalFormatting>
  <conditionalFormatting sqref="C541:D541">
    <cfRule type="duplicateValues" dxfId="753" priority="8"/>
  </conditionalFormatting>
  <conditionalFormatting sqref="C541:D541">
    <cfRule type="duplicateValues" dxfId="752" priority="9"/>
  </conditionalFormatting>
  <conditionalFormatting sqref="C65:D65">
    <cfRule type="duplicateValues" dxfId="751" priority="1"/>
  </conditionalFormatting>
  <conditionalFormatting sqref="C65">
    <cfRule type="duplicateValues" dxfId="750" priority="2"/>
  </conditionalFormatting>
  <conditionalFormatting sqref="C65">
    <cfRule type="duplicateValues" dxfId="749" priority="3"/>
  </conditionalFormatting>
  <conditionalFormatting sqref="D65">
    <cfRule type="duplicateValues" dxfId="748" priority="4"/>
  </conditionalFormatting>
  <conditionalFormatting sqref="D65">
    <cfRule type="duplicateValues" dxfId="747" priority="5"/>
  </conditionalFormatting>
  <hyperlinks>
    <hyperlink ref="C340" r:id="rId1" display="http://www.koroona.ee/novus/2012/results/viljandi2012/players/p064.html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A700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RowHeight="15" x14ac:dyDescent="0.25"/>
  <cols>
    <col min="1" max="1" width="26" customWidth="1"/>
    <col min="2" max="2" width="5.7109375" customWidth="1"/>
    <col min="3" max="3" width="6.140625" customWidth="1"/>
    <col min="4" max="4" width="6.85546875" customWidth="1"/>
    <col min="5" max="5" width="8.140625" style="46" customWidth="1"/>
    <col min="6" max="6" width="11" customWidth="1"/>
    <col min="7" max="7" width="8.28515625" style="87" customWidth="1"/>
    <col min="8" max="8" width="11" style="7" customWidth="1"/>
    <col min="9" max="9" width="8.28515625" style="87" customWidth="1"/>
    <col min="10" max="10" width="11" style="7" customWidth="1"/>
    <col min="11" max="11" width="8.28515625" style="87" customWidth="1"/>
    <col min="12" max="12" width="11" style="7" customWidth="1"/>
    <col min="13" max="13" width="8.28515625" style="87" customWidth="1"/>
    <col min="14" max="14" width="11" style="7" customWidth="1"/>
    <col min="15" max="15" width="8.28515625" style="87" customWidth="1"/>
    <col min="16" max="16" width="11" style="7" customWidth="1"/>
    <col min="17" max="17" width="8.28515625" style="87" customWidth="1"/>
    <col min="18" max="18" width="11" style="7" customWidth="1"/>
    <col min="19" max="19" width="8.28515625" style="87" customWidth="1"/>
    <col min="20" max="20" width="11" style="7" customWidth="1"/>
    <col min="21" max="21" width="8.28515625" style="87" customWidth="1"/>
    <col min="22" max="22" width="11" style="7" customWidth="1"/>
    <col min="23" max="23" width="8.28515625" style="87" customWidth="1"/>
    <col min="24" max="24" width="11" style="7" customWidth="1"/>
    <col min="25" max="25" width="8.140625" style="87" customWidth="1"/>
    <col min="26" max="26" width="11" style="7" bestFit="1" customWidth="1"/>
    <col min="27" max="27" width="8.28515625" style="87" customWidth="1"/>
  </cols>
  <sheetData>
    <row r="1" spans="1:27" s="1" customFormat="1" x14ac:dyDescent="0.25">
      <c r="D1" s="29" t="s">
        <v>481</v>
      </c>
      <c r="E1" s="43"/>
      <c r="F1" s="30">
        <f>F3/(F2+1+F2/2)</f>
        <v>0.42553191489361702</v>
      </c>
      <c r="G1" s="87"/>
      <c r="H1" s="30">
        <f>H3/(H2+1+H2/2)</f>
        <v>0.74349442379182151</v>
      </c>
      <c r="I1" s="87"/>
      <c r="J1" s="30">
        <f>J3/(J2+1+J2/2)</f>
        <v>0.94339622641509435</v>
      </c>
      <c r="K1" s="87"/>
      <c r="L1" s="30">
        <f>L3/(L2+1+L2/2)</f>
        <v>1.2422360248447204</v>
      </c>
      <c r="M1" s="87"/>
      <c r="N1" s="37">
        <f>N3/(N2+1+N2/2)</f>
        <v>2.816901408450704</v>
      </c>
      <c r="O1" s="87"/>
      <c r="P1" s="30">
        <f>P3/(P2+1+P2/2)</f>
        <v>1.3157894736842106</v>
      </c>
      <c r="Q1" s="87"/>
      <c r="R1" s="30">
        <f>R3/(R2+1+R2/2)</f>
        <v>1.4285714285714286</v>
      </c>
      <c r="S1" s="87"/>
      <c r="T1" s="30">
        <f>T3/(T2+1+T2/2)</f>
        <v>0.38167938931297712</v>
      </c>
      <c r="U1" s="87"/>
      <c r="V1" s="30">
        <f>V3/(V2+1+V2/2)</f>
        <v>0.70422535211267601</v>
      </c>
      <c r="W1" s="87"/>
      <c r="X1" s="30">
        <f>X3/(X2+1+X2/2)</f>
        <v>4</v>
      </c>
      <c r="Y1" s="87"/>
      <c r="Z1" s="30">
        <f>Z3/(Z2+1+Z2/2)</f>
        <v>100</v>
      </c>
      <c r="AA1" s="87"/>
    </row>
    <row r="2" spans="1:27" s="1" customFormat="1" x14ac:dyDescent="0.25">
      <c r="D2" s="29" t="s">
        <v>482</v>
      </c>
      <c r="E2" s="43"/>
      <c r="F2" s="7">
        <v>156</v>
      </c>
      <c r="G2" s="87"/>
      <c r="H2" s="7">
        <v>89</v>
      </c>
      <c r="I2" s="87"/>
      <c r="J2" s="7">
        <v>70</v>
      </c>
      <c r="K2" s="87"/>
      <c r="L2" s="7">
        <v>53</v>
      </c>
      <c r="M2" s="87"/>
      <c r="N2" s="7">
        <v>23</v>
      </c>
      <c r="O2" s="87"/>
      <c r="P2" s="7">
        <v>50</v>
      </c>
      <c r="Q2" s="87"/>
      <c r="R2" s="7">
        <v>46</v>
      </c>
      <c r="S2" s="87"/>
      <c r="T2" s="7">
        <v>174</v>
      </c>
      <c r="U2" s="87"/>
      <c r="V2" s="7">
        <v>94</v>
      </c>
      <c r="W2" s="87"/>
      <c r="X2" s="7">
        <v>16</v>
      </c>
      <c r="Y2" s="87"/>
      <c r="Z2" s="7"/>
      <c r="AA2" s="87"/>
    </row>
    <row r="3" spans="1:27" s="1" customFormat="1" x14ac:dyDescent="0.25">
      <c r="D3" s="29" t="s">
        <v>483</v>
      </c>
      <c r="E3" s="43"/>
      <c r="F3" s="7">
        <v>100</v>
      </c>
      <c r="G3" s="87"/>
      <c r="H3" s="7">
        <v>100</v>
      </c>
      <c r="I3" s="87"/>
      <c r="J3" s="7">
        <v>100</v>
      </c>
      <c r="K3" s="87"/>
      <c r="L3" s="7">
        <v>100</v>
      </c>
      <c r="M3" s="87"/>
      <c r="N3" s="7">
        <v>100</v>
      </c>
      <c r="O3" s="87"/>
      <c r="P3" s="7">
        <v>100</v>
      </c>
      <c r="Q3" s="87"/>
      <c r="R3" s="7">
        <v>100</v>
      </c>
      <c r="S3" s="87"/>
      <c r="T3" s="7">
        <v>100</v>
      </c>
      <c r="U3" s="87"/>
      <c r="V3" s="7">
        <v>100</v>
      </c>
      <c r="W3" s="87"/>
      <c r="X3" s="7">
        <v>100</v>
      </c>
      <c r="Y3" s="87"/>
      <c r="Z3" s="7">
        <v>100</v>
      </c>
      <c r="AA3" s="87"/>
    </row>
    <row r="4" spans="1:27" s="28" customFormat="1" x14ac:dyDescent="0.25">
      <c r="D4" s="29" t="s">
        <v>741</v>
      </c>
      <c r="E4" s="44"/>
      <c r="F4" s="28">
        <v>43064</v>
      </c>
      <c r="G4" s="88"/>
      <c r="H4" s="15">
        <v>43141</v>
      </c>
      <c r="I4" s="88"/>
      <c r="J4" s="15">
        <v>43176</v>
      </c>
      <c r="K4" s="88"/>
      <c r="L4" s="15">
        <v>43211</v>
      </c>
      <c r="M4" s="88"/>
      <c r="N4" s="15">
        <v>43232</v>
      </c>
      <c r="O4" s="88"/>
      <c r="P4" s="26">
        <v>43260</v>
      </c>
      <c r="Q4" s="88"/>
      <c r="R4" s="26">
        <v>43295</v>
      </c>
      <c r="S4" s="88"/>
      <c r="T4" s="26">
        <v>43330</v>
      </c>
      <c r="U4" s="88"/>
      <c r="V4" s="26">
        <v>43358</v>
      </c>
      <c r="W4" s="88"/>
      <c r="X4" s="26">
        <v>43456</v>
      </c>
      <c r="Y4" s="88"/>
      <c r="Z4" s="26"/>
      <c r="AA4" s="88"/>
    </row>
    <row r="5" spans="1:27" s="24" customFormat="1" ht="31.5" customHeight="1" x14ac:dyDescent="0.25">
      <c r="A5" s="23" t="s">
        <v>143</v>
      </c>
      <c r="B5" s="38" t="s">
        <v>201</v>
      </c>
      <c r="C5" s="23" t="s">
        <v>142</v>
      </c>
      <c r="D5" s="23" t="s">
        <v>141</v>
      </c>
      <c r="E5" s="41" t="s">
        <v>599</v>
      </c>
      <c r="F5" s="7" t="s">
        <v>479</v>
      </c>
      <c r="G5" s="87" t="s">
        <v>480</v>
      </c>
      <c r="H5" s="7" t="s">
        <v>479</v>
      </c>
      <c r="I5" s="87" t="s">
        <v>480</v>
      </c>
      <c r="J5" s="7" t="s">
        <v>479</v>
      </c>
      <c r="K5" s="87" t="s">
        <v>480</v>
      </c>
      <c r="L5" s="7" t="s">
        <v>479</v>
      </c>
      <c r="M5" s="87" t="s">
        <v>480</v>
      </c>
      <c r="N5" s="7" t="s">
        <v>479</v>
      </c>
      <c r="O5" s="87" t="s">
        <v>480</v>
      </c>
      <c r="P5" s="7" t="s">
        <v>479</v>
      </c>
      <c r="Q5" s="87" t="s">
        <v>480</v>
      </c>
      <c r="R5" s="7" t="s">
        <v>479</v>
      </c>
      <c r="S5" s="87" t="s">
        <v>480</v>
      </c>
      <c r="T5" s="7" t="s">
        <v>479</v>
      </c>
      <c r="U5" s="87" t="s">
        <v>480</v>
      </c>
      <c r="V5" s="7" t="s">
        <v>479</v>
      </c>
      <c r="W5" s="87" t="s">
        <v>480</v>
      </c>
      <c r="X5" s="7" t="s">
        <v>479</v>
      </c>
      <c r="Y5" s="87" t="s">
        <v>480</v>
      </c>
      <c r="Z5" s="7" t="s">
        <v>479</v>
      </c>
      <c r="AA5" s="87" t="s">
        <v>480</v>
      </c>
    </row>
    <row r="6" spans="1:27" s="24" customFormat="1" ht="15.75" x14ac:dyDescent="0.25">
      <c r="A6" s="31">
        <v>1111111111</v>
      </c>
      <c r="B6" s="23"/>
      <c r="C6" s="23"/>
      <c r="D6" s="23"/>
      <c r="E6" s="45"/>
      <c r="F6" s="6">
        <v>1</v>
      </c>
      <c r="G6" s="89">
        <f>((($F$2+2)*($F$2+4)*($F$2+2-2*F6))/(2*($F$2+2*F6)*($F$2+4*F6))+(($F$2+1)-F6+1))*$F$1</f>
        <v>100</v>
      </c>
      <c r="H6" s="33">
        <v>1</v>
      </c>
      <c r="I6" s="89">
        <f>((($H$2+2)*($H$2+4)*($H$2+2-2*H6))/(2*($H$2+2*H6)*($H$2+4*H6))+(($H$2+1)-H6+1))*$H$1</f>
        <v>100</v>
      </c>
      <c r="J6" s="33">
        <v>1</v>
      </c>
      <c r="K6" s="89">
        <f>((($J$2+2)*($J$2+4)*($J$2+2-2*J6))/(2*($J$2+2*J6)*($J$2+4*J6))+(($J$2+1)-J6+1))*$J$1</f>
        <v>100</v>
      </c>
      <c r="L6" s="33">
        <v>1</v>
      </c>
      <c r="M6" s="89">
        <f>((($L$2+2)*($L$2+4)*($L$2+2-2*L6))/(2*($L$2+2*L6)*($L$2+4*L6))+(($L$2+1)-L6+1))*$L$1</f>
        <v>99.999999999999986</v>
      </c>
      <c r="N6" s="33">
        <v>1</v>
      </c>
      <c r="O6" s="89">
        <f>((($N$2+2)*($N$2+4)*($N$2+2-2*N6))/(2*($N$2+2*N6)*($N$2+4*N6))+(($N$2+1)-N6+1))*$N$1</f>
        <v>100</v>
      </c>
      <c r="P6" s="33">
        <v>1</v>
      </c>
      <c r="Q6" s="89">
        <f>((($P$2+2)*($P$2+4)*($P$2+2-2*P6))/(2*($P$2+2*P6)*($P$2+4*P6))+(($P$2+1)-P6+1))*$P$1</f>
        <v>100</v>
      </c>
      <c r="R6" s="33">
        <v>1</v>
      </c>
      <c r="S6" s="89">
        <f>((($R$2+2)*($R$2+4)*($R$2+2-2*R6))/(2*($R$2+2*R6)*($R$2+4*R6))+(($R$2+1)-R6+1))*$R$1</f>
        <v>100</v>
      </c>
      <c r="T6" s="33">
        <v>1</v>
      </c>
      <c r="U6" s="89">
        <f>((($T$2+2)*($T$2+4)*($T$2+2-2*T6))/(2*($T$2+2*T6)*($T$2+4*T6))+(($T$2+1)-T6+1))*$T$1</f>
        <v>100</v>
      </c>
      <c r="V6" s="33">
        <v>1</v>
      </c>
      <c r="W6" s="89">
        <f>((($V$2+2)*($V$2+4)*($V$2+2-2*V6))/(2*($V$2+2*V6)*($V$2+4*V6))+(($V$2+1)-V6+1))*$V$1</f>
        <v>100</v>
      </c>
      <c r="X6" s="33">
        <v>1</v>
      </c>
      <c r="Y6" s="89">
        <f>((($X$2+2)*($X$2+4)*($X$2+2-2*X6))/(2*($X$2+2*X6)*($X$2+4*X6))+(($X$2+1)-X6+1))*$X$1</f>
        <v>100</v>
      </c>
      <c r="Z6" s="33">
        <v>1</v>
      </c>
      <c r="AA6" s="89">
        <f>((($Z$2+2)*($Z$2+4)*($Z$2+2-2*Z6))/(2*($Z$2+2*Z6)*($Z$2+4*Z6))+(($Z$2+1)-Z6+1))*$Z$1</f>
        <v>100</v>
      </c>
    </row>
    <row r="7" spans="1:27" ht="15.75" x14ac:dyDescent="0.25">
      <c r="A7" s="14" t="s">
        <v>99</v>
      </c>
      <c r="B7" s="8"/>
      <c r="C7" s="47">
        <v>1</v>
      </c>
      <c r="D7" s="8" t="s">
        <v>3</v>
      </c>
      <c r="E7" s="93">
        <v>1800</v>
      </c>
      <c r="F7" s="6"/>
      <c r="G7" s="89"/>
      <c r="H7" s="6"/>
      <c r="I7" s="89"/>
      <c r="J7" s="6"/>
      <c r="K7" s="89"/>
      <c r="L7" s="6"/>
      <c r="M7" s="89"/>
      <c r="N7" s="6"/>
      <c r="O7" s="89"/>
      <c r="P7" s="6"/>
      <c r="Q7" s="89"/>
      <c r="R7" s="6"/>
      <c r="S7" s="89"/>
      <c r="T7" s="6"/>
      <c r="U7" s="89"/>
      <c r="V7" s="6"/>
      <c r="W7" s="89"/>
      <c r="X7" s="6"/>
      <c r="Y7" s="89"/>
      <c r="Z7" s="6"/>
      <c r="AA7" s="89"/>
    </row>
    <row r="8" spans="1:27" ht="15.75" x14ac:dyDescent="0.25">
      <c r="A8" s="14" t="s">
        <v>628</v>
      </c>
      <c r="B8" s="8"/>
      <c r="C8" s="47">
        <v>2</v>
      </c>
      <c r="D8" s="8" t="s">
        <v>478</v>
      </c>
      <c r="E8" s="93">
        <v>1607.1224253103887</v>
      </c>
      <c r="F8" s="6"/>
      <c r="G8" s="89"/>
      <c r="H8" s="6"/>
      <c r="I8" s="89"/>
      <c r="J8" s="6"/>
      <c r="K8" s="89"/>
      <c r="L8" s="6"/>
      <c r="M8" s="89"/>
      <c r="N8" s="6"/>
      <c r="O8" s="89"/>
      <c r="P8" s="6"/>
      <c r="Q8" s="89"/>
      <c r="R8" s="6"/>
      <c r="S8" s="89"/>
      <c r="T8" s="6"/>
      <c r="U8" s="89"/>
      <c r="V8" s="6"/>
      <c r="W8" s="89"/>
      <c r="X8" s="6"/>
      <c r="Y8" s="89"/>
      <c r="Z8" s="6"/>
      <c r="AA8" s="89"/>
    </row>
    <row r="9" spans="1:27" ht="15.75" x14ac:dyDescent="0.25">
      <c r="A9" s="14" t="s">
        <v>1140</v>
      </c>
      <c r="B9" s="8"/>
      <c r="C9" s="47"/>
      <c r="D9" s="8" t="s">
        <v>1</v>
      </c>
      <c r="E9" s="93">
        <v>1281.5420348808784</v>
      </c>
      <c r="F9" s="6"/>
      <c r="G9" s="89"/>
      <c r="H9" s="6"/>
      <c r="I9" s="89"/>
      <c r="J9" s="6"/>
      <c r="K9" s="89"/>
      <c r="L9" s="6"/>
      <c r="M9" s="89"/>
      <c r="N9" s="6"/>
      <c r="O9" s="89"/>
      <c r="P9" s="6"/>
      <c r="Q9" s="89"/>
      <c r="R9" s="6"/>
      <c r="S9" s="89"/>
      <c r="T9" s="6">
        <v>117</v>
      </c>
      <c r="U9" s="89">
        <f>((($T$2+2)*($T$2+4)*($T$2+2-2*T9))/(2*($T$2+2*T9)*($T$2+4*T9))+(($T$2+1)-T9+1))*$T$1</f>
        <v>21.195247973865538</v>
      </c>
      <c r="V9" s="6"/>
      <c r="W9" s="89"/>
      <c r="X9" s="6"/>
      <c r="Y9" s="89"/>
      <c r="Z9" s="6"/>
      <c r="AA9" s="89"/>
    </row>
    <row r="10" spans="1:27" ht="15.75" x14ac:dyDescent="0.25">
      <c r="A10" s="14" t="s">
        <v>938</v>
      </c>
      <c r="B10" s="8"/>
      <c r="C10" s="47"/>
      <c r="D10" s="8" t="s">
        <v>1</v>
      </c>
      <c r="E10" s="93">
        <v>1246.000030765998</v>
      </c>
      <c r="F10" s="6"/>
      <c r="G10" s="89"/>
      <c r="H10" s="6"/>
      <c r="I10" s="89"/>
      <c r="J10" s="6"/>
      <c r="K10" s="89"/>
      <c r="L10" s="6"/>
      <c r="M10" s="89"/>
      <c r="N10" s="6"/>
      <c r="O10" s="89"/>
      <c r="P10" s="6"/>
      <c r="Q10" s="89"/>
      <c r="R10" s="6"/>
      <c r="S10" s="89"/>
      <c r="T10" s="6"/>
      <c r="U10" s="89"/>
      <c r="V10" s="6"/>
      <c r="W10" s="89"/>
      <c r="X10" s="6"/>
      <c r="Y10" s="89"/>
      <c r="Z10" s="6"/>
      <c r="AA10" s="89"/>
    </row>
    <row r="11" spans="1:27" ht="15.75" x14ac:dyDescent="0.25">
      <c r="A11" s="14" t="s">
        <v>723</v>
      </c>
      <c r="B11" s="8"/>
      <c r="C11" s="47"/>
      <c r="D11" s="8" t="s">
        <v>16</v>
      </c>
      <c r="E11" s="93">
        <v>979</v>
      </c>
      <c r="F11" s="6"/>
      <c r="G11" s="89"/>
      <c r="H11" s="6"/>
      <c r="I11" s="89"/>
      <c r="J11" s="6">
        <v>70</v>
      </c>
      <c r="K11" s="89">
        <v>0.01</v>
      </c>
      <c r="L11" s="6"/>
      <c r="M11" s="89"/>
      <c r="N11" s="6"/>
      <c r="O11" s="89"/>
      <c r="P11" s="6">
        <v>50</v>
      </c>
      <c r="Q11" s="89">
        <f>((($P$2+2)*($P$2+4)*($P$2+2-2*P11))/(2*($P$2+2*P11)*($P$2+4*P11))+(($P$2+1)-P11+1))*$P$1</f>
        <v>0.2669473684210526</v>
      </c>
      <c r="R11" s="6"/>
      <c r="S11" s="89"/>
      <c r="T11" s="6"/>
      <c r="U11" s="89"/>
      <c r="V11" s="6">
        <v>94</v>
      </c>
      <c r="W11" s="89">
        <v>0.01</v>
      </c>
      <c r="X11" s="6"/>
      <c r="Y11" s="89"/>
      <c r="Z11" s="6"/>
      <c r="AA11" s="89"/>
    </row>
    <row r="12" spans="1:27" ht="15.75" x14ac:dyDescent="0.25">
      <c r="A12" s="14" t="s">
        <v>471</v>
      </c>
      <c r="B12" s="83"/>
      <c r="C12" s="47" t="s">
        <v>37</v>
      </c>
      <c r="D12" s="8" t="s">
        <v>1</v>
      </c>
      <c r="E12" s="93">
        <v>1838</v>
      </c>
      <c r="F12" s="6">
        <v>87</v>
      </c>
      <c r="G12" s="89">
        <f>((($F$2+2)*($F$2+4)*($F$2+2-2*F12))/(2*($F$2+2*F12)*($F$2+4*F12))+(($F$2+1)-F12+1))*$F$1</f>
        <v>29.695332248523741</v>
      </c>
      <c r="H12" s="6"/>
      <c r="I12" s="89"/>
      <c r="J12" s="6"/>
      <c r="K12" s="89"/>
      <c r="L12" s="6"/>
      <c r="M12" s="89"/>
      <c r="N12" s="6"/>
      <c r="O12" s="89"/>
      <c r="P12" s="6"/>
      <c r="Q12" s="89"/>
      <c r="R12" s="6"/>
      <c r="S12" s="89"/>
      <c r="T12" s="6"/>
      <c r="U12" s="89"/>
      <c r="V12" s="6"/>
      <c r="W12" s="89"/>
      <c r="X12" s="6"/>
      <c r="Y12" s="89"/>
      <c r="Z12" s="6"/>
      <c r="AA12" s="89"/>
    </row>
    <row r="13" spans="1:27" ht="15.75" x14ac:dyDescent="0.25">
      <c r="A13" s="14" t="s">
        <v>678</v>
      </c>
      <c r="B13" s="8"/>
      <c r="C13" s="47"/>
      <c r="D13" s="8" t="s">
        <v>3</v>
      </c>
      <c r="E13" s="93">
        <v>1553.3802122561876</v>
      </c>
      <c r="F13" s="6"/>
      <c r="G13" s="89"/>
      <c r="H13" s="6">
        <v>77</v>
      </c>
      <c r="I13" s="89">
        <f>((($H$2+2)*($H$2+4)*($H$2+2-2*H13))/(2*($H$2+2*H13)*($H$2+4*H13))+(($H$2+1)-H13+1))*$H$1</f>
        <v>8.3543761191172532</v>
      </c>
      <c r="J13" s="6"/>
      <c r="K13" s="89"/>
      <c r="L13" s="6"/>
      <c r="M13" s="89"/>
      <c r="N13" s="6"/>
      <c r="O13" s="89"/>
      <c r="P13" s="6"/>
      <c r="Q13" s="89"/>
      <c r="R13" s="6"/>
      <c r="S13" s="89"/>
      <c r="T13" s="6"/>
      <c r="U13" s="89"/>
      <c r="V13" s="6"/>
      <c r="W13" s="89"/>
      <c r="X13" s="6"/>
      <c r="Y13" s="89"/>
      <c r="Z13" s="6"/>
      <c r="AA13" s="89"/>
    </row>
    <row r="14" spans="1:27" ht="15.75" x14ac:dyDescent="0.25">
      <c r="A14" s="14" t="s">
        <v>997</v>
      </c>
      <c r="B14" s="8"/>
      <c r="C14" s="47"/>
      <c r="D14" s="8" t="s">
        <v>35</v>
      </c>
      <c r="E14" s="93">
        <v>1421.3439923013573</v>
      </c>
      <c r="F14" s="6"/>
      <c r="G14" s="89"/>
      <c r="H14" s="6"/>
      <c r="I14" s="89"/>
      <c r="J14" s="6"/>
      <c r="K14" s="89"/>
      <c r="L14" s="6"/>
      <c r="M14" s="89"/>
      <c r="N14" s="6"/>
      <c r="O14" s="89"/>
      <c r="P14" s="6"/>
      <c r="Q14" s="89"/>
      <c r="R14" s="6"/>
      <c r="S14" s="89"/>
      <c r="T14" s="6"/>
      <c r="U14" s="89"/>
      <c r="V14" s="6"/>
      <c r="W14" s="89"/>
      <c r="X14" s="6"/>
      <c r="Y14" s="89"/>
      <c r="Z14" s="6"/>
      <c r="AA14" s="89"/>
    </row>
    <row r="15" spans="1:27" ht="15.75" x14ac:dyDescent="0.25">
      <c r="A15" s="14" t="s">
        <v>137</v>
      </c>
      <c r="B15" s="8" t="s">
        <v>202</v>
      </c>
      <c r="C15" s="47" t="s">
        <v>36</v>
      </c>
      <c r="D15" s="8" t="s">
        <v>1</v>
      </c>
      <c r="E15" s="93">
        <v>1959.4220726956262</v>
      </c>
      <c r="F15" s="6">
        <v>20</v>
      </c>
      <c r="G15" s="89">
        <f>((($F$2+2)*($F$2+4)*($F$2+2-2*F15))/(2*($F$2+2*F15)*($F$2+4*F15))+(($F$2+1)-F15+1))*$F$1</f>
        <v>72.444637429439865</v>
      </c>
      <c r="H15" s="6"/>
      <c r="I15" s="89"/>
      <c r="J15" s="6"/>
      <c r="K15" s="89"/>
      <c r="L15" s="6"/>
      <c r="M15" s="89"/>
      <c r="N15" s="6"/>
      <c r="O15" s="89"/>
      <c r="P15" s="6"/>
      <c r="Q15" s="89"/>
      <c r="R15" s="6"/>
      <c r="S15" s="89"/>
      <c r="T15" s="6">
        <v>43</v>
      </c>
      <c r="U15" s="89">
        <f>((($T$2+2)*($T$2+4)*($T$2+2-2*T15))/(2*($T$2+2*T15)*($T$2+4*T15))+(($T$2+1)-T15+1))*$T$1</f>
        <v>56.744643081403439</v>
      </c>
      <c r="V15" s="6"/>
      <c r="W15" s="89"/>
      <c r="X15" s="6"/>
      <c r="Y15" s="89"/>
      <c r="Z15" s="6"/>
      <c r="AA15" s="89"/>
    </row>
    <row r="16" spans="1:27" ht="15.75" x14ac:dyDescent="0.25">
      <c r="A16" s="14" t="s">
        <v>466</v>
      </c>
      <c r="B16" s="8"/>
      <c r="C16" s="47">
        <v>3</v>
      </c>
      <c r="D16" s="8" t="s">
        <v>35</v>
      </c>
      <c r="E16" s="93">
        <v>1400</v>
      </c>
      <c r="F16" s="6"/>
      <c r="G16" s="89"/>
      <c r="H16" s="6"/>
      <c r="I16" s="89"/>
      <c r="J16" s="6"/>
      <c r="K16" s="89"/>
      <c r="L16" s="6"/>
      <c r="M16" s="89"/>
      <c r="N16" s="6"/>
      <c r="O16" s="89"/>
      <c r="P16" s="6"/>
      <c r="Q16" s="89"/>
      <c r="R16" s="6"/>
      <c r="S16" s="89"/>
      <c r="T16" s="6"/>
      <c r="U16" s="89"/>
      <c r="V16" s="6"/>
      <c r="W16" s="89"/>
      <c r="X16" s="6"/>
      <c r="Y16" s="89"/>
      <c r="Z16" s="6"/>
      <c r="AA16" s="89"/>
    </row>
    <row r="17" spans="1:27" ht="15.75" x14ac:dyDescent="0.25">
      <c r="A17" s="14" t="s">
        <v>401</v>
      </c>
      <c r="B17" s="8"/>
      <c r="C17" s="47" t="s">
        <v>37</v>
      </c>
      <c r="D17" s="8" t="s">
        <v>1</v>
      </c>
      <c r="E17" s="93">
        <v>1900</v>
      </c>
      <c r="F17" s="6"/>
      <c r="G17" s="89"/>
      <c r="H17" s="6"/>
      <c r="I17" s="89"/>
      <c r="J17" s="6"/>
      <c r="K17" s="89"/>
      <c r="L17" s="6"/>
      <c r="M17" s="89"/>
      <c r="N17" s="6"/>
      <c r="O17" s="89"/>
      <c r="P17" s="6"/>
      <c r="Q17" s="89"/>
      <c r="R17" s="6"/>
      <c r="S17" s="89"/>
      <c r="T17" s="6"/>
      <c r="U17" s="89"/>
      <c r="V17" s="6"/>
      <c r="W17" s="89"/>
      <c r="X17" s="6"/>
      <c r="Y17" s="89"/>
      <c r="Z17" s="6"/>
      <c r="AA17" s="89"/>
    </row>
    <row r="18" spans="1:27" ht="15.75" x14ac:dyDescent="0.25">
      <c r="A18" s="14" t="s">
        <v>825</v>
      </c>
      <c r="B18" s="8"/>
      <c r="C18" s="47"/>
      <c r="D18" s="8" t="s">
        <v>829</v>
      </c>
      <c r="E18" s="93">
        <v>1410.8142999566346</v>
      </c>
      <c r="F18" s="6"/>
      <c r="G18" s="89"/>
      <c r="H18" s="6"/>
      <c r="I18" s="89"/>
      <c r="J18" s="6"/>
      <c r="K18" s="89"/>
      <c r="L18" s="6"/>
      <c r="M18" s="89"/>
      <c r="N18" s="6"/>
      <c r="O18" s="89"/>
      <c r="P18" s="6"/>
      <c r="Q18" s="89"/>
      <c r="R18" s="6"/>
      <c r="S18" s="89"/>
      <c r="T18" s="6"/>
      <c r="U18" s="89"/>
      <c r="V18" s="6"/>
      <c r="W18" s="89"/>
      <c r="X18" s="6"/>
      <c r="Y18" s="89"/>
      <c r="Z18" s="6"/>
      <c r="AA18" s="89"/>
    </row>
    <row r="19" spans="1:27" ht="15.75" x14ac:dyDescent="0.25">
      <c r="A19" s="14" t="s">
        <v>780</v>
      </c>
      <c r="B19" s="8"/>
      <c r="C19" s="47"/>
      <c r="D19" s="8" t="s">
        <v>35</v>
      </c>
      <c r="E19" s="93">
        <v>1497.37983018202</v>
      </c>
      <c r="F19" s="6"/>
      <c r="G19" s="89"/>
      <c r="H19" s="6"/>
      <c r="I19" s="89"/>
      <c r="J19" s="6"/>
      <c r="K19" s="89"/>
      <c r="L19" s="6"/>
      <c r="M19" s="89"/>
      <c r="N19" s="6"/>
      <c r="O19" s="89"/>
      <c r="P19" s="6"/>
      <c r="Q19" s="89"/>
      <c r="R19" s="6"/>
      <c r="S19" s="89"/>
      <c r="T19" s="6"/>
      <c r="U19" s="89"/>
      <c r="V19" s="6"/>
      <c r="W19" s="89"/>
      <c r="X19" s="6"/>
      <c r="Y19" s="89"/>
      <c r="Z19" s="6"/>
      <c r="AA19" s="89"/>
    </row>
    <row r="20" spans="1:27" ht="15.75" x14ac:dyDescent="0.25">
      <c r="A20" s="92" t="s">
        <v>554</v>
      </c>
      <c r="B20" s="8"/>
      <c r="C20" s="47">
        <v>3</v>
      </c>
      <c r="D20" s="8" t="s">
        <v>34</v>
      </c>
      <c r="E20" s="93">
        <v>1469.697966960789</v>
      </c>
      <c r="F20" s="6"/>
      <c r="G20" s="89"/>
      <c r="H20" s="6"/>
      <c r="I20" s="89"/>
      <c r="J20" s="6"/>
      <c r="K20" s="89"/>
      <c r="L20" s="6"/>
      <c r="M20" s="89"/>
      <c r="N20" s="6"/>
      <c r="O20" s="89"/>
      <c r="P20" s="6"/>
      <c r="Q20" s="89"/>
      <c r="R20" s="6"/>
      <c r="S20" s="89"/>
      <c r="T20" s="6"/>
      <c r="U20" s="89"/>
      <c r="V20" s="6"/>
      <c r="W20" s="89"/>
      <c r="X20" s="6"/>
      <c r="Y20" s="89"/>
      <c r="Z20" s="6"/>
      <c r="AA20" s="89"/>
    </row>
    <row r="21" spans="1:27" ht="15.75" x14ac:dyDescent="0.25">
      <c r="A21" s="92" t="s">
        <v>1141</v>
      </c>
      <c r="B21" s="8"/>
      <c r="C21" s="47"/>
      <c r="D21" s="8" t="s">
        <v>1</v>
      </c>
      <c r="E21" s="93">
        <v>1279.8603870232353</v>
      </c>
      <c r="F21" s="6"/>
      <c r="G21" s="89"/>
      <c r="H21" s="6"/>
      <c r="I21" s="89"/>
      <c r="J21" s="6"/>
      <c r="K21" s="89"/>
      <c r="L21" s="6"/>
      <c r="M21" s="89"/>
      <c r="N21" s="6"/>
      <c r="O21" s="89"/>
      <c r="P21" s="6"/>
      <c r="Q21" s="89"/>
      <c r="R21" s="6"/>
      <c r="S21" s="89"/>
      <c r="T21" s="6">
        <v>137</v>
      </c>
      <c r="U21" s="89">
        <f>((($T$2+2)*($T$2+4)*($T$2+2-2*T21))/(2*($T$2+2*T21)*($T$2+4*T21))+(($T$2+1)-T21+1))*$T$1</f>
        <v>13.074105009409827</v>
      </c>
      <c r="V21" s="6"/>
      <c r="W21" s="89"/>
      <c r="X21" s="6"/>
      <c r="Y21" s="89"/>
      <c r="Z21" s="6"/>
      <c r="AA21" s="89"/>
    </row>
    <row r="22" spans="1:27" ht="15.75" x14ac:dyDescent="0.25">
      <c r="A22" s="92" t="s">
        <v>95</v>
      </c>
      <c r="B22" s="8"/>
      <c r="C22" s="47">
        <v>2</v>
      </c>
      <c r="D22" s="8" t="s">
        <v>1</v>
      </c>
      <c r="E22" s="93">
        <v>1670.3180692896635</v>
      </c>
      <c r="F22" s="6">
        <v>123</v>
      </c>
      <c r="G22" s="89">
        <f>((($F$2+2)*($F$2+4)*($F$2+2-2*F22))/(2*($F$2+2*F22)*($F$2+4*F22))+(($F$2+1)-F22+1))*$F$1</f>
        <v>13.076592346907438</v>
      </c>
      <c r="H22" s="6">
        <v>46</v>
      </c>
      <c r="I22" s="89">
        <f>((($H$2+2)*($H$2+4)*($H$2+2-2*H22))/(2*($H$2+2*H22)*($H$2+4*H22))+(($H$2+1)-H22+1))*$H$1</f>
        <v>33.393579658649799</v>
      </c>
      <c r="J22" s="6">
        <v>29</v>
      </c>
      <c r="K22" s="89">
        <f>((($J$2+2)*($J$2+4)*($J$2+2-2*J22))/(2*($J$2+2*J22)*($J$2+4*J22))+(($J$2+1)-J22+1))*$J$1</f>
        <v>42.043898356664641</v>
      </c>
      <c r="L22" s="6">
        <v>20</v>
      </c>
      <c r="M22" s="89">
        <f>((($L$2+2)*($L$2+4)*($L$2+2-2*L22))/(2*($L$2+2*L22)*($L$2+4*L22))+(($L$2+1)-L22+1))*$L$1</f>
        <v>45.839654234765433</v>
      </c>
      <c r="N22" s="6"/>
      <c r="O22" s="89"/>
      <c r="P22" s="6">
        <v>23</v>
      </c>
      <c r="Q22" s="89">
        <f>((($P$2+2)*($P$2+4)*($P$2+2-2*P22))/(2*($P$2+2*P22)*($P$2+4*P22))+(($P$2+1)-P22+1))*$P$1</f>
        <v>38.970997034840622</v>
      </c>
      <c r="R22" s="6">
        <v>20</v>
      </c>
      <c r="S22" s="89">
        <f>((($R$2+2)*($R$2+4)*($R$2+2-2*R22))/(2*($R$2+2*R22)*($R$2+4*R22))+(($R$2+1)-R22+1))*$R$1</f>
        <v>41.265622528081003</v>
      </c>
      <c r="T22" s="6">
        <v>105</v>
      </c>
      <c r="U22" s="89">
        <f>((($T$2+2)*($T$2+4)*($T$2+2-2*T22))/(2*($T$2+2*T22)*($T$2+4*T22))+(($T$2+1)-T22+1))*$T$1</f>
        <v>26.208062388087836</v>
      </c>
      <c r="V22" s="6"/>
      <c r="W22" s="89"/>
      <c r="X22" s="6"/>
      <c r="Y22" s="89"/>
      <c r="Z22" s="6"/>
      <c r="AA22" s="89"/>
    </row>
    <row r="23" spans="1:27" ht="15.75" x14ac:dyDescent="0.25">
      <c r="A23" s="14" t="s">
        <v>163</v>
      </c>
      <c r="B23" s="8"/>
      <c r="C23" s="47" t="s">
        <v>36</v>
      </c>
      <c r="D23" s="8" t="s">
        <v>1</v>
      </c>
      <c r="E23" s="93">
        <v>1944</v>
      </c>
      <c r="F23" s="6"/>
      <c r="G23" s="89"/>
      <c r="H23" s="6"/>
      <c r="I23" s="89"/>
      <c r="J23" s="6"/>
      <c r="K23" s="89"/>
      <c r="L23" s="6"/>
      <c r="M23" s="89"/>
      <c r="N23" s="6"/>
      <c r="O23" s="89"/>
      <c r="P23" s="6"/>
      <c r="Q23" s="89"/>
      <c r="R23" s="6"/>
      <c r="S23" s="89"/>
      <c r="T23" s="6">
        <v>31</v>
      </c>
      <c r="U23" s="89">
        <f>((($T$2+2)*($T$2+4)*($T$2+2-2*T23))/(2*($T$2+2*T23)*($T$2+4*T23))+(($T$2+1)-T23+1))*$T$1</f>
        <v>65.034720624233159</v>
      </c>
      <c r="V23" s="6">
        <v>18</v>
      </c>
      <c r="W23" s="89">
        <f>((($V$2+2)*($V$2+4)*($V$2+2-2*V23))/(2*($V$2+2*V23)*($V$2+4*V23))+(($V$2+1)-V23+1))*$V$1</f>
        <v>64.13998355284626</v>
      </c>
      <c r="X23" s="6"/>
      <c r="Y23" s="89"/>
      <c r="Z23" s="6"/>
      <c r="AA23" s="89"/>
    </row>
    <row r="24" spans="1:27" ht="15.75" x14ac:dyDescent="0.25">
      <c r="A24" s="14" t="s">
        <v>548</v>
      </c>
      <c r="B24" s="8"/>
      <c r="C24" s="47">
        <v>1</v>
      </c>
      <c r="D24" s="8" t="s">
        <v>3</v>
      </c>
      <c r="E24" s="93">
        <v>1800</v>
      </c>
      <c r="F24" s="6"/>
      <c r="G24" s="89"/>
      <c r="H24" s="6"/>
      <c r="I24" s="89"/>
      <c r="J24" s="6"/>
      <c r="K24" s="89"/>
      <c r="L24" s="6"/>
      <c r="M24" s="89"/>
      <c r="N24" s="6"/>
      <c r="O24" s="89"/>
      <c r="P24" s="6"/>
      <c r="Q24" s="89"/>
      <c r="R24" s="6"/>
      <c r="S24" s="89"/>
      <c r="T24" s="6"/>
      <c r="U24" s="89"/>
      <c r="V24" s="6"/>
      <c r="W24" s="89"/>
      <c r="X24" s="6"/>
      <c r="Y24" s="89"/>
      <c r="Z24" s="6"/>
      <c r="AA24" s="89"/>
    </row>
    <row r="25" spans="1:27" ht="15.75" x14ac:dyDescent="0.25">
      <c r="A25" s="14" t="s">
        <v>545</v>
      </c>
      <c r="B25" s="8"/>
      <c r="C25" s="47">
        <v>4</v>
      </c>
      <c r="D25" s="8" t="s">
        <v>1</v>
      </c>
      <c r="E25" s="93">
        <v>1200</v>
      </c>
      <c r="F25" s="6"/>
      <c r="G25" s="89"/>
      <c r="H25" s="6"/>
      <c r="I25" s="89"/>
      <c r="J25" s="6"/>
      <c r="K25" s="89"/>
      <c r="L25" s="6"/>
      <c r="M25" s="89"/>
      <c r="N25" s="6"/>
      <c r="O25" s="89"/>
      <c r="P25" s="6"/>
      <c r="Q25" s="89"/>
      <c r="R25" s="6"/>
      <c r="S25" s="89"/>
      <c r="T25" s="6"/>
      <c r="U25" s="89"/>
      <c r="V25" s="6"/>
      <c r="W25" s="89"/>
      <c r="X25" s="6"/>
      <c r="Y25" s="89"/>
      <c r="Z25" s="6"/>
      <c r="AA25" s="89"/>
    </row>
    <row r="26" spans="1:27" ht="15.75" x14ac:dyDescent="0.25">
      <c r="A26" s="14" t="s">
        <v>797</v>
      </c>
      <c r="B26" s="8"/>
      <c r="C26" s="47"/>
      <c r="D26" s="8" t="s">
        <v>1</v>
      </c>
      <c r="E26" s="93">
        <v>1562</v>
      </c>
      <c r="F26" s="6">
        <v>132</v>
      </c>
      <c r="G26" s="89">
        <f>((($F$2+2)*($F$2+4)*($F$2+2-2*F26))/(2*($F$2+2*F26)*($F$2+4*F26))+(($F$2+1)-F26+1))*$F$1</f>
        <v>9.0791991799830551</v>
      </c>
      <c r="H26" s="6"/>
      <c r="I26" s="89"/>
      <c r="J26" s="6"/>
      <c r="K26" s="89"/>
      <c r="L26" s="6"/>
      <c r="M26" s="89"/>
      <c r="N26" s="6"/>
      <c r="O26" s="89"/>
      <c r="P26" s="6"/>
      <c r="Q26" s="89"/>
      <c r="R26" s="6"/>
      <c r="S26" s="89"/>
      <c r="T26" s="6"/>
      <c r="U26" s="89"/>
      <c r="V26" s="6"/>
      <c r="W26" s="89"/>
      <c r="X26" s="6"/>
      <c r="Y26" s="89"/>
      <c r="Z26" s="6"/>
      <c r="AA26" s="89"/>
    </row>
    <row r="27" spans="1:27" ht="15.75" x14ac:dyDescent="0.25">
      <c r="A27" s="14" t="s">
        <v>70</v>
      </c>
      <c r="B27" s="8"/>
      <c r="C27" s="47">
        <v>1</v>
      </c>
      <c r="D27" s="8" t="s">
        <v>3</v>
      </c>
      <c r="E27" s="93">
        <v>1800</v>
      </c>
      <c r="F27" s="6"/>
      <c r="G27" s="89"/>
      <c r="H27" s="6"/>
      <c r="I27" s="89"/>
      <c r="J27" s="6"/>
      <c r="K27" s="89"/>
      <c r="L27" s="6"/>
      <c r="M27" s="89"/>
      <c r="N27" s="6"/>
      <c r="O27" s="89"/>
      <c r="P27" s="6"/>
      <c r="Q27" s="89"/>
      <c r="R27" s="6"/>
      <c r="S27" s="89"/>
      <c r="T27" s="6"/>
      <c r="U27" s="89"/>
      <c r="V27" s="6"/>
      <c r="W27" s="89"/>
      <c r="X27" s="6"/>
      <c r="Y27" s="89"/>
      <c r="Z27" s="6"/>
      <c r="AA27" s="89"/>
    </row>
    <row r="28" spans="1:27" ht="15.75" x14ac:dyDescent="0.25">
      <c r="A28" s="14" t="s">
        <v>571</v>
      </c>
      <c r="B28" s="8"/>
      <c r="C28" s="47">
        <v>2</v>
      </c>
      <c r="D28" s="8" t="s">
        <v>35</v>
      </c>
      <c r="E28" s="93">
        <v>1606.7821982629243</v>
      </c>
      <c r="F28" s="6"/>
      <c r="G28" s="89"/>
      <c r="H28" s="6"/>
      <c r="I28" s="89"/>
      <c r="J28" s="6"/>
      <c r="K28" s="89"/>
      <c r="L28" s="6"/>
      <c r="M28" s="89"/>
      <c r="N28" s="6"/>
      <c r="O28" s="89"/>
      <c r="P28" s="6"/>
      <c r="Q28" s="89"/>
      <c r="R28" s="6"/>
      <c r="S28" s="89"/>
      <c r="T28" s="6"/>
      <c r="U28" s="89"/>
      <c r="V28" s="6"/>
      <c r="W28" s="89"/>
      <c r="X28" s="6"/>
      <c r="Y28" s="89"/>
      <c r="Z28" s="6"/>
      <c r="AA28" s="89"/>
    </row>
    <row r="29" spans="1:27" ht="15.75" x14ac:dyDescent="0.25">
      <c r="A29" s="14" t="s">
        <v>1043</v>
      </c>
      <c r="B29" s="8"/>
      <c r="C29" s="47"/>
      <c r="D29" s="8" t="s">
        <v>1</v>
      </c>
      <c r="E29" s="93">
        <v>1766.095585089367</v>
      </c>
      <c r="F29" s="6">
        <v>29</v>
      </c>
      <c r="G29" s="89">
        <f>((($F$2+2)*($F$2+4)*($F$2+2-2*F29))/(2*($F$2+2*F29)*($F$2+4*F29))+(($F$2+1)-F29+1))*$F$1</f>
        <v>64.134139637163273</v>
      </c>
      <c r="H29" s="6"/>
      <c r="I29" s="89"/>
      <c r="J29" s="6"/>
      <c r="K29" s="89"/>
      <c r="L29" s="6"/>
      <c r="M29" s="89"/>
      <c r="N29" s="6"/>
      <c r="O29" s="89"/>
      <c r="P29" s="6"/>
      <c r="Q29" s="89"/>
      <c r="R29" s="6"/>
      <c r="S29" s="89"/>
      <c r="T29" s="6">
        <v>70</v>
      </c>
      <c r="U29" s="89">
        <f>((($T$2+2)*($T$2+4)*($T$2+2-2*T29))/(2*($T$2+2*T29)*($T$2+4*T29))+(($T$2+1)-T29+1))*$T$1</f>
        <v>41.967811658426349</v>
      </c>
      <c r="V29" s="6"/>
      <c r="W29" s="89"/>
      <c r="X29" s="6"/>
      <c r="Y29" s="89"/>
      <c r="Z29" s="6"/>
      <c r="AA29" s="89"/>
    </row>
    <row r="30" spans="1:27" ht="15.75" x14ac:dyDescent="0.25">
      <c r="A30" s="92" t="s">
        <v>999</v>
      </c>
      <c r="B30" s="8"/>
      <c r="C30" s="47"/>
      <c r="D30" s="8" t="s">
        <v>35</v>
      </c>
      <c r="E30" s="93">
        <v>1180.8805071991731</v>
      </c>
      <c r="F30" s="6"/>
      <c r="G30" s="89"/>
      <c r="H30" s="6"/>
      <c r="I30" s="89"/>
      <c r="J30" s="6"/>
      <c r="K30" s="89"/>
      <c r="L30" s="6"/>
      <c r="M30" s="89"/>
      <c r="N30" s="6"/>
      <c r="O30" s="89"/>
      <c r="P30" s="6"/>
      <c r="Q30" s="89"/>
      <c r="R30" s="6"/>
      <c r="S30" s="89"/>
      <c r="T30" s="6"/>
      <c r="U30" s="89"/>
      <c r="V30" s="6"/>
      <c r="W30" s="89"/>
      <c r="X30" s="6"/>
      <c r="Y30" s="89"/>
      <c r="Z30" s="6"/>
      <c r="AA30" s="89"/>
    </row>
    <row r="31" spans="1:27" ht="15.75" x14ac:dyDescent="0.25">
      <c r="A31" s="14" t="s">
        <v>1152</v>
      </c>
      <c r="B31" s="8"/>
      <c r="C31" s="47"/>
      <c r="D31" s="8" t="s">
        <v>3</v>
      </c>
      <c r="E31" s="93">
        <v>1241</v>
      </c>
      <c r="F31" s="6"/>
      <c r="G31" s="89"/>
      <c r="H31" s="6"/>
      <c r="I31" s="89"/>
      <c r="J31" s="6"/>
      <c r="K31" s="89"/>
      <c r="L31" s="6"/>
      <c r="M31" s="89"/>
      <c r="N31" s="6"/>
      <c r="O31" s="89"/>
      <c r="P31" s="6"/>
      <c r="Q31" s="89"/>
      <c r="R31" s="6"/>
      <c r="S31" s="89"/>
      <c r="T31" s="6"/>
      <c r="U31" s="89"/>
      <c r="V31" s="6">
        <v>88</v>
      </c>
      <c r="W31" s="89">
        <f>((($V$2+2)*($V$2+4)*($V$2+2-2*V31))/(2*($V$2+2*V31)*($V$2+4*V31))+(($V$2+1)-V31+1))*$V$1</f>
        <v>3.4330547309767918</v>
      </c>
      <c r="X31" s="6"/>
      <c r="Y31" s="89"/>
      <c r="Z31" s="6"/>
      <c r="AA31" s="89"/>
    </row>
    <row r="32" spans="1:27" ht="15.75" x14ac:dyDescent="0.25">
      <c r="A32" s="14" t="s">
        <v>1038</v>
      </c>
      <c r="B32" s="8" t="s">
        <v>202</v>
      </c>
      <c r="C32" s="47" t="s">
        <v>36</v>
      </c>
      <c r="D32" s="8" t="s">
        <v>1</v>
      </c>
      <c r="E32" s="93">
        <v>1858.3032948175317</v>
      </c>
      <c r="F32" s="6">
        <v>3</v>
      </c>
      <c r="G32" s="89">
        <f>((($F$2+2)*($F$2+4)*($F$2+2-2*F32))/(2*($F$2+2*F32)*($F$2+4*F32))+(($F$2+1)-F32+1))*$F$1</f>
        <v>95.997348243211135</v>
      </c>
      <c r="H32" s="6">
        <v>33</v>
      </c>
      <c r="I32" s="89">
        <f>((($H$2+2)*($H$2+4)*($H$2+2-2*H32))/(2*($H$2+2*H32)*($H$2+4*H32))+(($H$2+1)-H32+1))*$H$1</f>
        <v>45.418762300459214</v>
      </c>
      <c r="J32" s="6">
        <v>13</v>
      </c>
      <c r="K32" s="89">
        <f>((($J$2+2)*($J$2+4)*($J$2+2-2*J32))/(2*($J$2+2*J32)*($J$2+4*J32))+(($J$2+1)-J32+1))*$J$1</f>
        <v>65.531240334055056</v>
      </c>
      <c r="L32" s="6">
        <v>6</v>
      </c>
      <c r="M32" s="89">
        <f>((($L$2+2)*($L$2+4)*($L$2+2-2*L32))/(2*($L$2+2*L32)*($L$2+4*L32))+(($L$2+1)-L32+1))*$L$1</f>
        <v>77.598798716811132</v>
      </c>
      <c r="N32" s="6"/>
      <c r="O32" s="89"/>
      <c r="P32" s="6">
        <v>14</v>
      </c>
      <c r="Q32" s="89">
        <f>((($P$2+2)*($P$2+4)*($P$2+2-2*P32))/(2*($P$2+2*P32)*($P$2+4*P32))+(($P$2+1)-P32+1))*$P$1</f>
        <v>55.362462760675271</v>
      </c>
      <c r="R32" s="6">
        <v>4</v>
      </c>
      <c r="S32" s="89">
        <f>((($R$2+2)*($R$2+4)*($R$2+2-2*R32))/(2*($R$2+2*R32)*($R$2+4*R32))+(($R$2+1)-R32+1))*$R$1</f>
        <v>83.338453661034308</v>
      </c>
      <c r="T32" s="6">
        <v>26</v>
      </c>
      <c r="U32" s="89">
        <f>((($T$2+2)*($T$2+4)*($T$2+2-2*T32))/(2*($T$2+2*T32)*($T$2+4*T32))+(($T$2+1)-T32+1))*$T$1</f>
        <v>69.051577625962466</v>
      </c>
      <c r="V32" s="6">
        <v>36</v>
      </c>
      <c r="W32" s="89">
        <f>((($V$2+2)*($V$2+4)*($V$2+2-2*V32))/(2*($V$2+2*V32)*($V$2+4*V32))+(($V$2+1)-V32+1))*$V$1</f>
        <v>44.2658787594454</v>
      </c>
      <c r="X32" s="6">
        <v>2</v>
      </c>
      <c r="Y32" s="89">
        <f>((($X$2+2)*($X$2+4)*($X$2+2-2*X32))/(2*($X$2+2*X32)*($X$2+4*X32))+(($X$2+1)-X32+1))*$X$1</f>
        <v>85</v>
      </c>
      <c r="Z32" s="6"/>
      <c r="AA32" s="89"/>
    </row>
    <row r="33" spans="1:27" ht="15.75" x14ac:dyDescent="0.25">
      <c r="A33" s="14" t="s">
        <v>456</v>
      </c>
      <c r="B33" s="8"/>
      <c r="C33" s="47">
        <v>2</v>
      </c>
      <c r="D33" s="8" t="s">
        <v>3</v>
      </c>
      <c r="E33" s="93">
        <v>1600</v>
      </c>
      <c r="F33" s="6"/>
      <c r="G33" s="89"/>
      <c r="H33" s="6"/>
      <c r="I33" s="89"/>
      <c r="J33" s="6"/>
      <c r="K33" s="89"/>
      <c r="L33" s="6"/>
      <c r="M33" s="89"/>
      <c r="N33" s="6"/>
      <c r="O33" s="89"/>
      <c r="P33" s="6"/>
      <c r="Q33" s="89"/>
      <c r="R33" s="6"/>
      <c r="S33" s="89"/>
      <c r="T33" s="6"/>
      <c r="U33" s="89"/>
      <c r="V33" s="6"/>
      <c r="W33" s="89"/>
      <c r="X33" s="6"/>
      <c r="Y33" s="89"/>
      <c r="Z33" s="6"/>
      <c r="AA33" s="89"/>
    </row>
    <row r="34" spans="1:27" ht="15.75" x14ac:dyDescent="0.25">
      <c r="A34" s="92" t="s">
        <v>608</v>
      </c>
      <c r="B34" s="8"/>
      <c r="C34" s="47" t="s">
        <v>36</v>
      </c>
      <c r="D34" s="8" t="s">
        <v>1</v>
      </c>
      <c r="E34" s="93">
        <v>1604</v>
      </c>
      <c r="F34" s="6">
        <v>81</v>
      </c>
      <c r="G34" s="89">
        <f>((($F$2+2)*($F$2+4)*($F$2+2-2*F34))/(2*($F$2+2*F34)*($F$2+4*F34))+(($F$2+1)-F34+1))*$F$1</f>
        <v>32.625005575627817</v>
      </c>
      <c r="H34" s="6">
        <v>28</v>
      </c>
      <c r="I34" s="89">
        <f>((($H$2+2)*($H$2+4)*($H$2+2-2*H34))/(2*($H$2+2*H34)*($H$2+4*H34))+(($H$2+1)-H34+1))*$H$1</f>
        <v>50.618271289367797</v>
      </c>
      <c r="J34" s="6">
        <v>30</v>
      </c>
      <c r="K34" s="89">
        <f>((($J$2+2)*($J$2+4)*($J$2+2-2*J34))/(2*($J$2+2*J34)*($J$2+4*J34))+(($J$2+1)-J34+1))*$J$1</f>
        <v>40.843633030326181</v>
      </c>
      <c r="L34" s="6">
        <v>28</v>
      </c>
      <c r="M34" s="89">
        <f>((($L$2+2)*($L$2+4)*($L$2+2-2*L34))/(2*($L$2+2*L34)*($L$2+4*L34))+(($L$2+1)-L34+1))*$L$1</f>
        <v>33.432104393412729</v>
      </c>
      <c r="N34" s="6"/>
      <c r="O34" s="89"/>
      <c r="P34" s="6">
        <v>37</v>
      </c>
      <c r="Q34" s="89">
        <f>((($P$2+2)*($P$2+4)*($P$2+2-2*P34))/(2*($P$2+2*P34)*($P$2+4*P34))+(($P$2+1)-P34+1))*$P$1</f>
        <v>18.08149405772496</v>
      </c>
      <c r="R34" s="6">
        <v>30</v>
      </c>
      <c r="S34" s="89">
        <f>((($R$2+2)*($R$2+4)*($R$2+2-2*R34))/(2*($R$2+2*R34)*($R$2+4*R34))+(($R$2+1)-R34+1))*$R$1</f>
        <v>24.545188841619847</v>
      </c>
      <c r="T34" s="6">
        <v>146</v>
      </c>
      <c r="U34" s="89">
        <f>((($T$2+2)*($T$2+4)*($T$2+2-2*T34))/(2*($T$2+2*T34)*($T$2+4*T34))+(($T$2+1)-T34+1))*$T$1</f>
        <v>9.4870021888420659</v>
      </c>
      <c r="V34" s="6">
        <v>75</v>
      </c>
      <c r="W34" s="89">
        <f>((($V$2+2)*($V$2+4)*($V$2+2-2*V34))/(2*($V$2+2*V34)*($V$2+4*V34))+(($V$2+1)-V34+1))*$V$1</f>
        <v>12.92798816699816</v>
      </c>
      <c r="X34" s="6"/>
      <c r="Y34" s="89"/>
      <c r="Z34" s="6"/>
      <c r="AA34" s="89"/>
    </row>
    <row r="35" spans="1:27" ht="15.75" x14ac:dyDescent="0.25">
      <c r="A35" s="14" t="s">
        <v>939</v>
      </c>
      <c r="B35" s="8" t="s">
        <v>203</v>
      </c>
      <c r="C35" s="47" t="s">
        <v>37</v>
      </c>
      <c r="D35" s="8" t="s">
        <v>1</v>
      </c>
      <c r="E35" s="93">
        <v>2240.1721488978856</v>
      </c>
      <c r="F35" s="6"/>
      <c r="G35" s="89"/>
      <c r="H35" s="6"/>
      <c r="I35" s="89"/>
      <c r="J35" s="6"/>
      <c r="K35" s="89"/>
      <c r="L35" s="6"/>
      <c r="M35" s="89"/>
      <c r="N35" s="6"/>
      <c r="O35" s="89"/>
      <c r="P35" s="6"/>
      <c r="Q35" s="89"/>
      <c r="R35" s="6"/>
      <c r="S35" s="89"/>
      <c r="T35" s="6"/>
      <c r="U35" s="89"/>
      <c r="V35" s="6"/>
      <c r="W35" s="89"/>
      <c r="X35" s="6"/>
      <c r="Y35" s="89"/>
      <c r="Z35" s="6"/>
      <c r="AA35" s="89"/>
    </row>
    <row r="36" spans="1:27" ht="15.75" x14ac:dyDescent="0.25">
      <c r="A36" s="14" t="s">
        <v>83</v>
      </c>
      <c r="B36" s="8"/>
      <c r="C36" s="47">
        <v>2</v>
      </c>
      <c r="D36" s="8" t="s">
        <v>1</v>
      </c>
      <c r="E36" s="93">
        <v>1600</v>
      </c>
      <c r="F36" s="6"/>
      <c r="G36" s="89"/>
      <c r="H36" s="6"/>
      <c r="I36" s="89"/>
      <c r="J36" s="6"/>
      <c r="K36" s="89"/>
      <c r="L36" s="6"/>
      <c r="M36" s="89"/>
      <c r="N36" s="6"/>
      <c r="O36" s="89"/>
      <c r="P36" s="6"/>
      <c r="Q36" s="89"/>
      <c r="R36" s="6"/>
      <c r="S36" s="89"/>
      <c r="T36" s="6"/>
      <c r="U36" s="89"/>
      <c r="V36" s="6"/>
      <c r="W36" s="89"/>
      <c r="X36" s="6"/>
      <c r="Y36" s="89"/>
      <c r="Z36" s="6"/>
      <c r="AA36" s="89"/>
    </row>
    <row r="37" spans="1:27" ht="15.75" x14ac:dyDescent="0.25">
      <c r="A37" s="92" t="s">
        <v>940</v>
      </c>
      <c r="B37" s="8"/>
      <c r="C37" s="47"/>
      <c r="D37" s="8" t="s">
        <v>478</v>
      </c>
      <c r="E37" s="93">
        <v>1501.7170688202625</v>
      </c>
      <c r="F37" s="6"/>
      <c r="G37" s="89"/>
      <c r="H37" s="6"/>
      <c r="I37" s="89"/>
      <c r="J37" s="6"/>
      <c r="K37" s="89"/>
      <c r="L37" s="6"/>
      <c r="M37" s="89"/>
      <c r="N37" s="6"/>
      <c r="O37" s="89"/>
      <c r="P37" s="6"/>
      <c r="Q37" s="89"/>
      <c r="R37" s="6"/>
      <c r="S37" s="89"/>
      <c r="T37" s="6"/>
      <c r="U37" s="89"/>
      <c r="V37" s="6"/>
      <c r="W37" s="89"/>
      <c r="X37" s="6"/>
      <c r="Y37" s="89"/>
      <c r="Z37" s="6"/>
      <c r="AA37" s="89"/>
    </row>
    <row r="38" spans="1:27" ht="15.75" x14ac:dyDescent="0.25">
      <c r="A38" s="92" t="s">
        <v>941</v>
      </c>
      <c r="B38" s="8"/>
      <c r="C38" s="47">
        <v>2</v>
      </c>
      <c r="D38" s="8" t="s">
        <v>478</v>
      </c>
      <c r="E38" s="93">
        <v>1635.2813118465845</v>
      </c>
      <c r="F38" s="6"/>
      <c r="G38" s="89"/>
      <c r="H38" s="6"/>
      <c r="I38" s="89"/>
      <c r="J38" s="6"/>
      <c r="K38" s="89"/>
      <c r="L38" s="6"/>
      <c r="M38" s="89"/>
      <c r="N38" s="6">
        <v>10</v>
      </c>
      <c r="O38" s="89">
        <v>44.01</v>
      </c>
      <c r="P38" s="6"/>
      <c r="Q38" s="89"/>
      <c r="R38" s="6"/>
      <c r="S38" s="89"/>
      <c r="T38" s="6"/>
      <c r="U38" s="89"/>
      <c r="V38" s="6"/>
      <c r="W38" s="89"/>
      <c r="X38" s="6"/>
      <c r="Y38" s="89"/>
      <c r="Z38" s="6"/>
      <c r="AA38" s="89"/>
    </row>
    <row r="39" spans="1:27" ht="15.75" x14ac:dyDescent="0.25">
      <c r="A39" s="92" t="s">
        <v>1084</v>
      </c>
      <c r="B39" s="8"/>
      <c r="C39" s="47"/>
      <c r="D39" s="8" t="s">
        <v>35</v>
      </c>
      <c r="E39" s="93">
        <v>1710.3932395417116</v>
      </c>
      <c r="F39" s="6">
        <v>60</v>
      </c>
      <c r="G39" s="89">
        <f>((($F$2+2)*($F$2+4)*($F$2+2-2*F39))/(2*($F$2+2*F39)*($F$2+4*F39))+(($F$2+1)-F39+1))*$F$1</f>
        <v>43.572200574975788</v>
      </c>
      <c r="H39" s="6">
        <v>14</v>
      </c>
      <c r="I39" s="89">
        <f>((($H$2+2)*($H$2+4)*($H$2+2-2*H39))/(2*($H$2+2*H39)*($H$2+4*H39))+(($H$2+1)-H39+1))*$H$1</f>
        <v>68.932188181002431</v>
      </c>
      <c r="J39" s="6">
        <v>33</v>
      </c>
      <c r="K39" s="89">
        <f>((($J$2+2)*($J$2+4)*($J$2+2-2*J39))/(2*($J$2+2*J39)*($J$2+4*J39))+(($J$2+1)-J39+1))*$J$1</f>
        <v>37.341347897275853</v>
      </c>
      <c r="L39" s="6">
        <v>14</v>
      </c>
      <c r="M39" s="89">
        <f>((($L$2+2)*($L$2+4)*($L$2+2-2*L39))/(2*($L$2+2*L39)*($L$2+4*L39))+(($L$2+1)-L39+1))*$L$1</f>
        <v>56.886432275343317</v>
      </c>
      <c r="N39" s="6"/>
      <c r="O39" s="89"/>
      <c r="P39" s="6"/>
      <c r="Q39" s="89"/>
      <c r="R39" s="6">
        <v>24</v>
      </c>
      <c r="S39" s="89">
        <f>((($R$2+2)*($R$2+4)*($R$2+2-2*R39))/(2*($R$2+2*R39)*($R$2+4*R39))+(($R$2+1)-R39+1))*$R$1</f>
        <v>34.285714285714285</v>
      </c>
      <c r="T39" s="6">
        <v>60</v>
      </c>
      <c r="U39" s="89">
        <f>((($T$2+2)*($T$2+4)*($T$2+2-2*T39))/(2*($T$2+2*T39)*($T$2+4*T39))+(($T$2+1)-T39+1))*$T$1</f>
        <v>47.02549973044497</v>
      </c>
      <c r="V39" s="6">
        <v>28</v>
      </c>
      <c r="W39" s="89">
        <f>((($V$2+2)*($V$2+4)*($V$2+2-2*V39))/(2*($V$2+2*V39)*($V$2+4*V39))+(($V$2+1)-V39+1))*$V$1</f>
        <v>52.175577738274306</v>
      </c>
      <c r="X39" s="6">
        <v>14</v>
      </c>
      <c r="Y39" s="89">
        <f>((($X$2+2)*($X$2+4)*($X$2+2-2*X39))/(2*($X$2+2*X39)*($X$2+4*X39))+(($X$2+1)-X39+1))*$X$1</f>
        <v>13.727272727272727</v>
      </c>
      <c r="Z39" s="6"/>
      <c r="AA39" s="89" t="s">
        <v>478</v>
      </c>
    </row>
    <row r="40" spans="1:27" ht="15.75" x14ac:dyDescent="0.25">
      <c r="A40" s="92" t="s">
        <v>509</v>
      </c>
      <c r="B40" s="8"/>
      <c r="C40" s="47">
        <v>3</v>
      </c>
      <c r="D40" s="8" t="s">
        <v>478</v>
      </c>
      <c r="E40" s="93">
        <v>1437.613397096186</v>
      </c>
      <c r="F40" s="6"/>
      <c r="G40" s="89"/>
      <c r="H40" s="6"/>
      <c r="I40" s="89"/>
      <c r="J40" s="6"/>
      <c r="K40" s="89"/>
      <c r="L40" s="6"/>
      <c r="M40" s="89"/>
      <c r="N40" s="6"/>
      <c r="O40" s="89"/>
      <c r="P40" s="6"/>
      <c r="Q40" s="89"/>
      <c r="R40" s="6"/>
      <c r="S40" s="89"/>
      <c r="T40" s="6"/>
      <c r="U40" s="89"/>
      <c r="V40" s="6"/>
      <c r="W40" s="89"/>
      <c r="X40" s="6"/>
      <c r="Y40" s="89"/>
      <c r="Z40" s="6"/>
      <c r="AA40" s="89"/>
    </row>
    <row r="41" spans="1:27" ht="15.75" x14ac:dyDescent="0.25">
      <c r="A41" s="14" t="s">
        <v>127</v>
      </c>
      <c r="B41" s="8"/>
      <c r="C41" s="47">
        <v>1</v>
      </c>
      <c r="D41" s="8" t="s">
        <v>35</v>
      </c>
      <c r="E41" s="93">
        <v>1558</v>
      </c>
      <c r="F41" s="6"/>
      <c r="G41" s="89"/>
      <c r="H41" s="6"/>
      <c r="I41" s="89"/>
      <c r="J41" s="6"/>
      <c r="K41" s="89"/>
      <c r="L41" s="6">
        <v>42</v>
      </c>
      <c r="M41" s="89">
        <f>((($L$2+2)*($L$2+4)*($L$2+2-2*L41))/(2*($L$2+2*L41)*($L$2+4*L41))+(($L$2+1)-L41+1))*$L$1</f>
        <v>14.283991066338407</v>
      </c>
      <c r="N41" s="6"/>
      <c r="O41" s="89"/>
      <c r="P41" s="6"/>
      <c r="Q41" s="89"/>
      <c r="R41" s="6"/>
      <c r="S41" s="89"/>
      <c r="T41" s="6"/>
      <c r="U41" s="89"/>
      <c r="V41" s="6"/>
      <c r="W41" s="89"/>
      <c r="X41" s="6"/>
      <c r="Y41" s="89"/>
      <c r="Z41" s="6"/>
      <c r="AA41" s="89"/>
    </row>
    <row r="42" spans="1:27" ht="15.75" x14ac:dyDescent="0.25">
      <c r="A42" s="14" t="s">
        <v>42</v>
      </c>
      <c r="B42" s="8"/>
      <c r="C42" s="47">
        <v>4</v>
      </c>
      <c r="D42" s="8" t="s">
        <v>1</v>
      </c>
      <c r="E42" s="93">
        <v>1200</v>
      </c>
      <c r="F42" s="6"/>
      <c r="G42" s="89"/>
      <c r="H42" s="6"/>
      <c r="I42" s="89"/>
      <c r="J42" s="6"/>
      <c r="K42" s="89"/>
      <c r="L42" s="6"/>
      <c r="M42" s="89"/>
      <c r="N42" s="6"/>
      <c r="O42" s="89"/>
      <c r="P42" s="6"/>
      <c r="Q42" s="89"/>
      <c r="R42" s="6"/>
      <c r="S42" s="89"/>
      <c r="T42" s="6"/>
      <c r="U42" s="89"/>
      <c r="V42" s="6"/>
      <c r="W42" s="89"/>
      <c r="X42" s="6"/>
      <c r="Y42" s="89"/>
      <c r="Z42" s="6"/>
      <c r="AA42" s="89"/>
    </row>
    <row r="43" spans="1:27" ht="15.75" x14ac:dyDescent="0.25">
      <c r="A43" s="14" t="s">
        <v>1023</v>
      </c>
      <c r="B43" s="8"/>
      <c r="C43" s="47"/>
      <c r="D43" s="8" t="s">
        <v>1</v>
      </c>
      <c r="E43" s="93">
        <v>1769.2781447922289</v>
      </c>
      <c r="F43" s="6">
        <v>26</v>
      </c>
      <c r="G43" s="89">
        <f>((($F$2+2)*($F$2+4)*($F$2+2-2*F43))/(2*($F$2+2*F43)*($F$2+4*F43))+(($F$2+1)-F43+1))*$F$1</f>
        <v>66.712828905954922</v>
      </c>
      <c r="H43" s="6"/>
      <c r="I43" s="89"/>
      <c r="J43" s="6"/>
      <c r="K43" s="89"/>
      <c r="L43" s="6"/>
      <c r="M43" s="89"/>
      <c r="N43" s="6"/>
      <c r="O43" s="89"/>
      <c r="P43" s="6"/>
      <c r="Q43" s="89"/>
      <c r="R43" s="6"/>
      <c r="S43" s="89"/>
      <c r="T43" s="6">
        <v>19</v>
      </c>
      <c r="U43" s="89">
        <f>((($T$2+2)*($T$2+4)*($T$2+2-2*T43))/(2*($T$2+2*T43)*($T$2+4*T43))+(($T$2+1)-T43+1))*$T$1</f>
        <v>75.490652455710787</v>
      </c>
      <c r="V43" s="6"/>
      <c r="W43" s="89"/>
      <c r="X43" s="6"/>
      <c r="Y43" s="89"/>
      <c r="Z43" s="6"/>
      <c r="AA43" s="89"/>
    </row>
    <row r="44" spans="1:27" ht="15.75" x14ac:dyDescent="0.25">
      <c r="A44" s="14" t="s">
        <v>159</v>
      </c>
      <c r="B44" s="8"/>
      <c r="C44" s="47" t="s">
        <v>36</v>
      </c>
      <c r="D44" s="8" t="s">
        <v>1</v>
      </c>
      <c r="E44" s="93">
        <v>1867</v>
      </c>
      <c r="F44" s="6">
        <v>21</v>
      </c>
      <c r="G44" s="89">
        <f>((($F$2+2)*($F$2+4)*($F$2+2-2*F44))/(2*($F$2+2*F44)*($F$2+4*F44))+(($F$2+1)-F44+1))*$F$1</f>
        <v>71.42775270434845</v>
      </c>
      <c r="H44" s="6">
        <v>12</v>
      </c>
      <c r="I44" s="89">
        <f>((($H$2+2)*($H$2+4)*($H$2+2-2*H44))/(2*($H$2+2*H44)*($H$2+4*H44))+(($H$2+1)-H44+1))*$H$1</f>
        <v>72.35200650083361</v>
      </c>
      <c r="J44" s="6"/>
      <c r="K44" s="89"/>
      <c r="L44" s="6"/>
      <c r="M44" s="89"/>
      <c r="N44" s="6"/>
      <c r="O44" s="89"/>
      <c r="P44" s="6"/>
      <c r="Q44" s="89"/>
      <c r="R44" s="6">
        <v>1</v>
      </c>
      <c r="S44" s="89">
        <f>((($R$2+2)*($R$2+4)*($R$2+2-2*R44))/(2*($R$2+2*R44)*($R$2+4*R44))+(($R$2+1)-R44+1))*$R$1</f>
        <v>100</v>
      </c>
      <c r="T44" s="6">
        <v>94</v>
      </c>
      <c r="U44" s="89">
        <f>((($T$2+2)*($T$2+4)*($T$2+2-2*T44))/(2*($T$2+2*T44)*($T$2+4*T44))+(($T$2+1)-T44+1))*$T$1</f>
        <v>30.937370840538151</v>
      </c>
      <c r="V44" s="6">
        <v>17</v>
      </c>
      <c r="W44" s="89">
        <f>((($V$2+2)*($V$2+4)*($V$2+2-2*V44))/(2*($V$2+2*V44)*($V$2+4*V44))+(($V$2+1)-V44+1))*$V$1</f>
        <v>65.538601982263941</v>
      </c>
      <c r="X44" s="6"/>
      <c r="Y44" s="89"/>
      <c r="Z44" s="6"/>
      <c r="AA44" s="89"/>
    </row>
    <row r="45" spans="1:27" ht="15.75" x14ac:dyDescent="0.25">
      <c r="A45" s="92" t="s">
        <v>663</v>
      </c>
      <c r="B45" s="8"/>
      <c r="C45" s="47"/>
      <c r="D45" s="8" t="s">
        <v>1</v>
      </c>
      <c r="E45" s="93">
        <v>1698</v>
      </c>
      <c r="F45" s="6">
        <v>76</v>
      </c>
      <c r="G45" s="89">
        <f>((($F$2+2)*($F$2+4)*($F$2+2-2*F45))/(2*($F$2+2*F45)*($F$2+4*F45))+(($F$2+1)-F45+1))*$F$1</f>
        <v>35.121400338791645</v>
      </c>
      <c r="H45" s="6"/>
      <c r="I45" s="89"/>
      <c r="J45" s="6"/>
      <c r="K45" s="89"/>
      <c r="L45" s="6"/>
      <c r="M45" s="89"/>
      <c r="N45" s="6"/>
      <c r="O45" s="89"/>
      <c r="P45" s="6"/>
      <c r="Q45" s="89"/>
      <c r="R45" s="6"/>
      <c r="S45" s="89"/>
      <c r="T45" s="6"/>
      <c r="U45" s="89"/>
      <c r="V45" s="6"/>
      <c r="W45" s="89"/>
      <c r="X45" s="6"/>
      <c r="Y45" s="89"/>
      <c r="Z45" s="6"/>
      <c r="AA45" s="89"/>
    </row>
    <row r="46" spans="1:27" ht="15.75" x14ac:dyDescent="0.25">
      <c r="A46" s="14" t="s">
        <v>828</v>
      </c>
      <c r="B46" s="8"/>
      <c r="C46" s="47"/>
      <c r="D46" s="8" t="s">
        <v>27</v>
      </c>
      <c r="E46" s="93">
        <v>1386.841349106096</v>
      </c>
      <c r="F46" s="6"/>
      <c r="G46" s="89"/>
      <c r="H46" s="6"/>
      <c r="I46" s="89"/>
      <c r="J46" s="6"/>
      <c r="K46" s="89"/>
      <c r="L46" s="6"/>
      <c r="M46" s="89"/>
      <c r="N46" s="6"/>
      <c r="O46" s="89"/>
      <c r="P46" s="6"/>
      <c r="Q46" s="89"/>
      <c r="R46" s="6"/>
      <c r="S46" s="89"/>
      <c r="T46" s="6"/>
      <c r="U46" s="89"/>
      <c r="V46" s="6"/>
      <c r="W46" s="89"/>
      <c r="X46" s="6"/>
      <c r="Y46" s="89"/>
      <c r="Z46" s="6"/>
      <c r="AA46" s="89"/>
    </row>
    <row r="47" spans="1:27" ht="15.75" x14ac:dyDescent="0.25">
      <c r="A47" s="14" t="s">
        <v>1111</v>
      </c>
      <c r="B47" s="8"/>
      <c r="C47" s="47"/>
      <c r="D47" s="8" t="s">
        <v>478</v>
      </c>
      <c r="E47" s="93">
        <v>1200</v>
      </c>
      <c r="F47" s="6"/>
      <c r="G47" s="89"/>
      <c r="H47" s="6"/>
      <c r="I47" s="89"/>
      <c r="J47" s="6"/>
      <c r="K47" s="89"/>
      <c r="L47" s="6"/>
      <c r="M47" s="89"/>
      <c r="N47" s="6">
        <v>14</v>
      </c>
      <c r="O47" s="89">
        <f>((($N$2+2)*($N$2+4)*($N$2+2-2*N47))/(2*($N$2+2*N47)*($N$2+4*N47))+(($N$2+1)-N47+1))*$N$1</f>
        <v>30.278019569389532</v>
      </c>
      <c r="P47" s="6"/>
      <c r="Q47" s="89"/>
      <c r="R47" s="6"/>
      <c r="S47" s="89"/>
      <c r="T47" s="6"/>
      <c r="U47" s="89"/>
      <c r="V47" s="6"/>
      <c r="W47" s="89"/>
      <c r="X47" s="6"/>
      <c r="Y47" s="89"/>
      <c r="Z47" s="6"/>
      <c r="AA47" s="89"/>
    </row>
    <row r="48" spans="1:27" ht="15.75" x14ac:dyDescent="0.25">
      <c r="A48" s="14" t="s">
        <v>1119</v>
      </c>
      <c r="B48" s="8"/>
      <c r="C48" s="47"/>
      <c r="D48" s="8" t="s">
        <v>1125</v>
      </c>
      <c r="E48" s="93">
        <v>1262.3050948941025</v>
      </c>
      <c r="F48" s="6"/>
      <c r="G48" s="89"/>
      <c r="H48" s="6"/>
      <c r="I48" s="89"/>
      <c r="J48" s="6"/>
      <c r="K48" s="89"/>
      <c r="L48" s="6"/>
      <c r="M48" s="89"/>
      <c r="N48" s="6"/>
      <c r="O48" s="89"/>
      <c r="P48" s="6">
        <v>41</v>
      </c>
      <c r="Q48" s="89">
        <f>((($P$2+2)*($P$2+4)*($P$2+2-2*P48))/(2*($P$2+2*P48)*($P$2+4*P48))+(($P$2+1)-P48+1))*$P$1</f>
        <v>12.511738138890133</v>
      </c>
      <c r="R48" s="6"/>
      <c r="S48" s="89"/>
      <c r="T48" s="6"/>
      <c r="U48" s="89"/>
      <c r="V48" s="6"/>
      <c r="W48" s="89"/>
      <c r="X48" s="6"/>
      <c r="Y48" s="89"/>
      <c r="Z48" s="6"/>
      <c r="AA48" s="89"/>
    </row>
    <row r="49" spans="1:27" ht="15.75" x14ac:dyDescent="0.25">
      <c r="A49" s="14" t="s">
        <v>1000</v>
      </c>
      <c r="B49" s="8"/>
      <c r="C49" s="47"/>
      <c r="D49" s="8" t="s">
        <v>35</v>
      </c>
      <c r="E49" s="93">
        <v>1415.4628645228311</v>
      </c>
      <c r="F49" s="6"/>
      <c r="G49" s="89"/>
      <c r="H49" s="6"/>
      <c r="I49" s="89"/>
      <c r="J49" s="6"/>
      <c r="K49" s="89"/>
      <c r="L49" s="6"/>
      <c r="M49" s="89"/>
      <c r="N49" s="6"/>
      <c r="O49" s="89"/>
      <c r="P49" s="6"/>
      <c r="Q49" s="89"/>
      <c r="R49" s="6"/>
      <c r="S49" s="89"/>
      <c r="T49" s="6"/>
      <c r="U49" s="89"/>
      <c r="V49" s="6"/>
      <c r="W49" s="89"/>
      <c r="X49" s="6"/>
      <c r="Y49" s="89"/>
      <c r="Z49" s="6"/>
      <c r="AA49" s="89"/>
    </row>
    <row r="50" spans="1:27" ht="15.75" x14ac:dyDescent="0.25">
      <c r="A50" s="14" t="s">
        <v>798</v>
      </c>
      <c r="B50" s="8"/>
      <c r="C50" s="47"/>
      <c r="D50" s="8" t="s">
        <v>1</v>
      </c>
      <c r="E50" s="93">
        <v>1402</v>
      </c>
      <c r="F50" s="6">
        <v>142</v>
      </c>
      <c r="G50" s="89">
        <f>((($F$2+2)*($F$2+4)*($F$2+2-2*F50))/(2*($F$2+2*F50)*($F$2+4*F50))+(($F$2+1)-F50+1))*$F$1</f>
        <v>4.6810647915620294</v>
      </c>
      <c r="H50" s="6"/>
      <c r="I50" s="89"/>
      <c r="J50" s="6"/>
      <c r="K50" s="89"/>
      <c r="L50" s="6"/>
      <c r="M50" s="89"/>
      <c r="N50" s="6"/>
      <c r="O50" s="89"/>
      <c r="P50" s="6"/>
      <c r="Q50" s="89"/>
      <c r="R50" s="6"/>
      <c r="S50" s="89"/>
      <c r="T50" s="6"/>
      <c r="U50" s="89"/>
      <c r="V50" s="6">
        <v>92</v>
      </c>
      <c r="W50" s="89">
        <f>((($V$2+2)*($V$2+4)*($V$2+2-2*V50))/(2*($V$2+2*V50)*($V$2+4*V50))+(($V$2+1)-V50+1))*$V$1</f>
        <v>0.5471678994832303</v>
      </c>
      <c r="X50" s="6"/>
      <c r="Y50" s="89"/>
      <c r="Z50" s="6"/>
      <c r="AA50" s="89"/>
    </row>
    <row r="51" spans="1:27" ht="15.75" x14ac:dyDescent="0.25">
      <c r="A51" s="14" t="s">
        <v>71</v>
      </c>
      <c r="B51" s="8"/>
      <c r="C51" s="47">
        <v>1</v>
      </c>
      <c r="D51" s="8" t="s">
        <v>35</v>
      </c>
      <c r="E51" s="93">
        <v>1737.9666060742938</v>
      </c>
      <c r="F51" s="6"/>
      <c r="G51" s="89"/>
      <c r="H51" s="6"/>
      <c r="I51" s="89"/>
      <c r="J51" s="6"/>
      <c r="K51" s="89"/>
      <c r="L51" s="6"/>
      <c r="M51" s="89"/>
      <c r="N51" s="6"/>
      <c r="O51" s="89"/>
      <c r="P51" s="6"/>
      <c r="Q51" s="89"/>
      <c r="R51" s="6"/>
      <c r="S51" s="89"/>
      <c r="T51" s="6"/>
      <c r="U51" s="89"/>
      <c r="V51" s="6"/>
      <c r="W51" s="89"/>
      <c r="X51" s="6"/>
      <c r="Y51" s="89"/>
      <c r="Z51" s="6"/>
      <c r="AA51" s="89"/>
    </row>
    <row r="52" spans="1:27" ht="15.75" x14ac:dyDescent="0.25">
      <c r="A52" s="14" t="s">
        <v>1020</v>
      </c>
      <c r="B52" s="8"/>
      <c r="C52" s="47">
        <v>1</v>
      </c>
      <c r="D52" s="8" t="s">
        <v>1</v>
      </c>
      <c r="E52" s="93">
        <v>1771.5583506361886</v>
      </c>
      <c r="F52" s="6">
        <v>38</v>
      </c>
      <c r="G52" s="89">
        <f>((($F$2+2)*($F$2+4)*($F$2+2-2*F52))/(2*($F$2+2*F52)*($F$2+4*F52))+(($F$2+1)-F52+1))*$F$1</f>
        <v>57.23623405208145</v>
      </c>
      <c r="H52" s="6"/>
      <c r="I52" s="89"/>
      <c r="J52" s="6"/>
      <c r="K52" s="89"/>
      <c r="L52" s="6"/>
      <c r="M52" s="89"/>
      <c r="N52" s="6"/>
      <c r="O52" s="89"/>
      <c r="P52" s="6"/>
      <c r="Q52" s="89"/>
      <c r="R52" s="6"/>
      <c r="S52" s="89"/>
      <c r="T52" s="6">
        <v>42</v>
      </c>
      <c r="U52" s="89">
        <f>((($T$2+2)*($T$2+4)*($T$2+2-2*T52))/(2*($T$2+2*T52)*($T$2+4*T52))+(($T$2+1)-T52+1))*$T$1</f>
        <v>57.378702293536868</v>
      </c>
      <c r="V52" s="6"/>
      <c r="W52" s="89"/>
      <c r="X52" s="6"/>
      <c r="Y52" s="89"/>
      <c r="Z52" s="6"/>
      <c r="AA52" s="89"/>
    </row>
    <row r="53" spans="1:27" ht="15.75" x14ac:dyDescent="0.25">
      <c r="A53" s="14" t="s">
        <v>1021</v>
      </c>
      <c r="B53" s="8"/>
      <c r="C53" s="47"/>
      <c r="D53" s="8" t="s">
        <v>1</v>
      </c>
      <c r="E53" s="93">
        <v>1675.7986962106077</v>
      </c>
      <c r="F53" s="6"/>
      <c r="G53" s="89"/>
      <c r="H53" s="6"/>
      <c r="I53" s="89"/>
      <c r="J53" s="6"/>
      <c r="K53" s="89"/>
      <c r="L53" s="6"/>
      <c r="M53" s="89"/>
      <c r="N53" s="6"/>
      <c r="O53" s="89"/>
      <c r="P53" s="6"/>
      <c r="Q53" s="89"/>
      <c r="R53" s="6"/>
      <c r="S53" s="89"/>
      <c r="T53" s="6"/>
      <c r="U53" s="89"/>
      <c r="V53" s="6"/>
      <c r="W53" s="89"/>
      <c r="X53" s="6"/>
      <c r="Y53" s="89"/>
      <c r="Z53" s="6"/>
      <c r="AA53" s="89"/>
    </row>
    <row r="54" spans="1:27" ht="15.75" x14ac:dyDescent="0.25">
      <c r="A54" s="92" t="s">
        <v>1056</v>
      </c>
      <c r="B54" s="8"/>
      <c r="C54" s="47">
        <v>2</v>
      </c>
      <c r="D54" s="8" t="s">
        <v>1</v>
      </c>
      <c r="E54" s="93">
        <v>1757.8430245657275</v>
      </c>
      <c r="F54" s="6">
        <v>73</v>
      </c>
      <c r="G54" s="89">
        <f>((($F$2+2)*($F$2+4)*($F$2+2-2*F54))/(2*($F$2+2*F54)*($F$2+4*F54))+(($F$2+1)-F54+1))*$F$1</f>
        <v>36.647275508766278</v>
      </c>
      <c r="H54" s="6"/>
      <c r="I54" s="89"/>
      <c r="J54" s="6"/>
      <c r="K54" s="89"/>
      <c r="L54" s="6"/>
      <c r="M54" s="89"/>
      <c r="N54" s="6"/>
      <c r="O54" s="89"/>
      <c r="P54" s="6"/>
      <c r="Q54" s="89"/>
      <c r="R54" s="6"/>
      <c r="S54" s="89"/>
      <c r="T54" s="6">
        <v>61</v>
      </c>
      <c r="U54" s="89">
        <f>((($T$2+2)*($T$2+4)*($T$2+2-2*T54))/(2*($T$2+2*T54)*($T$2+4*T54))+(($T$2+1)-T54+1))*$T$1</f>
        <v>46.502448611729449</v>
      </c>
      <c r="V54" s="6"/>
      <c r="W54" s="89"/>
      <c r="X54" s="6"/>
      <c r="Y54" s="89"/>
      <c r="Z54" s="6"/>
      <c r="AA54" s="89"/>
    </row>
    <row r="55" spans="1:27" ht="15.75" x14ac:dyDescent="0.25">
      <c r="A55" s="14" t="s">
        <v>68</v>
      </c>
      <c r="B55" s="8"/>
      <c r="C55" s="47">
        <v>1</v>
      </c>
      <c r="D55" s="8" t="s">
        <v>34</v>
      </c>
      <c r="E55" s="93">
        <v>1800</v>
      </c>
      <c r="F55" s="6"/>
      <c r="G55" s="89"/>
      <c r="H55" s="6"/>
      <c r="I55" s="89"/>
      <c r="J55" s="6"/>
      <c r="K55" s="89"/>
      <c r="L55" s="6"/>
      <c r="M55" s="89"/>
      <c r="N55" s="6"/>
      <c r="O55" s="89"/>
      <c r="P55" s="6"/>
      <c r="Q55" s="89"/>
      <c r="R55" s="6"/>
      <c r="S55" s="89"/>
      <c r="T55" s="6"/>
      <c r="U55" s="89"/>
      <c r="V55" s="6"/>
      <c r="W55" s="89"/>
      <c r="X55" s="6"/>
      <c r="Y55" s="89"/>
      <c r="Z55" s="6"/>
      <c r="AA55" s="89"/>
    </row>
    <row r="56" spans="1:27" ht="15.75" x14ac:dyDescent="0.25">
      <c r="A56" s="14" t="s">
        <v>33</v>
      </c>
      <c r="B56" s="8"/>
      <c r="C56" s="47">
        <v>3</v>
      </c>
      <c r="D56" s="8" t="s">
        <v>27</v>
      </c>
      <c r="E56" s="93">
        <v>1400</v>
      </c>
      <c r="F56" s="6"/>
      <c r="G56" s="89"/>
      <c r="H56" s="6"/>
      <c r="I56" s="89"/>
      <c r="J56" s="6"/>
      <c r="K56" s="89"/>
      <c r="L56" s="6"/>
      <c r="M56" s="89"/>
      <c r="N56" s="6"/>
      <c r="O56" s="89"/>
      <c r="P56" s="6"/>
      <c r="Q56" s="89"/>
      <c r="R56" s="6"/>
      <c r="S56" s="89"/>
      <c r="T56" s="6"/>
      <c r="U56" s="89"/>
      <c r="V56" s="6"/>
      <c r="W56" s="89"/>
      <c r="X56" s="6"/>
      <c r="Y56" s="89"/>
      <c r="Z56" s="6"/>
      <c r="AA56" s="89"/>
    </row>
    <row r="57" spans="1:27" ht="15.75" x14ac:dyDescent="0.25">
      <c r="A57" s="92" t="s">
        <v>1063</v>
      </c>
      <c r="B57" s="8"/>
      <c r="C57" s="47">
        <v>1</v>
      </c>
      <c r="D57" s="8" t="s">
        <v>1</v>
      </c>
      <c r="E57" s="93">
        <v>1692</v>
      </c>
      <c r="F57" s="6">
        <v>107</v>
      </c>
      <c r="G57" s="89">
        <f>((($F$2+2)*($F$2+4)*($F$2+2-2*F57))/(2*($F$2+2*F57)*($F$2+4*F57))+(($F$2+1)-F57+1))*$F$1</f>
        <v>20.308160098308743</v>
      </c>
      <c r="H57" s="6"/>
      <c r="I57" s="89"/>
      <c r="J57" s="6"/>
      <c r="K57" s="89"/>
      <c r="L57" s="6"/>
      <c r="M57" s="89"/>
      <c r="N57" s="6"/>
      <c r="O57" s="89"/>
      <c r="P57" s="6"/>
      <c r="Q57" s="89"/>
      <c r="R57" s="6"/>
      <c r="S57" s="89"/>
      <c r="T57" s="6"/>
      <c r="U57" s="89"/>
      <c r="V57" s="6"/>
      <c r="W57" s="89"/>
      <c r="X57" s="6"/>
      <c r="Y57" s="89"/>
      <c r="Z57" s="6"/>
      <c r="AA57" s="89"/>
    </row>
    <row r="58" spans="1:27" ht="15.75" x14ac:dyDescent="0.25">
      <c r="A58" s="92" t="s">
        <v>942</v>
      </c>
      <c r="B58" s="83"/>
      <c r="C58" s="47">
        <v>3</v>
      </c>
      <c r="D58" s="8" t="s">
        <v>1</v>
      </c>
      <c r="E58" s="93">
        <v>1579.7182770245581</v>
      </c>
      <c r="F58" s="6"/>
      <c r="G58" s="89"/>
      <c r="H58" s="6"/>
      <c r="I58" s="89"/>
      <c r="J58" s="6"/>
      <c r="K58" s="89"/>
      <c r="L58" s="6"/>
      <c r="M58" s="89"/>
      <c r="N58" s="6"/>
      <c r="O58" s="89"/>
      <c r="P58" s="6"/>
      <c r="Q58" s="89"/>
      <c r="R58" s="6"/>
      <c r="S58" s="89"/>
      <c r="T58" s="6">
        <v>112</v>
      </c>
      <c r="U58" s="89">
        <f>((($T$2+2)*($T$2+4)*($T$2+2-2*T58))/(2*($T$2+2*T58)*($T$2+4*T58))+(($T$2+1)-T58+1))*$T$1</f>
        <v>23.268252112036585</v>
      </c>
      <c r="V58" s="6"/>
      <c r="W58" s="89"/>
      <c r="X58" s="6"/>
      <c r="Y58" s="89"/>
      <c r="Z58" s="6"/>
      <c r="AA58" s="89"/>
    </row>
    <row r="59" spans="1:27" ht="15.75" x14ac:dyDescent="0.25">
      <c r="A59" s="14" t="s">
        <v>943</v>
      </c>
      <c r="B59" s="8"/>
      <c r="C59" s="47"/>
      <c r="D59" s="8" t="s">
        <v>1</v>
      </c>
      <c r="E59" s="93">
        <v>1304.0037224772177</v>
      </c>
      <c r="F59" s="6"/>
      <c r="G59" s="89"/>
      <c r="H59" s="6"/>
      <c r="I59" s="89"/>
      <c r="J59" s="6"/>
      <c r="K59" s="89"/>
      <c r="L59" s="6"/>
      <c r="M59" s="89"/>
      <c r="N59" s="6"/>
      <c r="O59" s="89"/>
      <c r="P59" s="6"/>
      <c r="Q59" s="89"/>
      <c r="R59" s="6"/>
      <c r="S59" s="89"/>
      <c r="T59" s="6"/>
      <c r="U59" s="89"/>
      <c r="V59" s="6"/>
      <c r="W59" s="89"/>
      <c r="X59" s="6"/>
      <c r="Y59" s="89"/>
      <c r="Z59" s="6"/>
      <c r="AA59" s="89"/>
    </row>
    <row r="60" spans="1:27" ht="15.75" x14ac:dyDescent="0.25">
      <c r="A60" s="14" t="s">
        <v>659</v>
      </c>
      <c r="B60" s="8"/>
      <c r="C60" s="47">
        <v>3</v>
      </c>
      <c r="D60" s="8" t="s">
        <v>1</v>
      </c>
      <c r="E60" s="93">
        <v>1560</v>
      </c>
      <c r="F60" s="6">
        <v>90</v>
      </c>
      <c r="G60" s="89">
        <f>((($F$2+2)*($F$2+4)*($F$2+2-2*F60))/(2*($F$2+2*F60)*($F$2+4*F60))+(($F$2+1)-F60+1))*$F$1</f>
        <v>28.253654092347805</v>
      </c>
      <c r="H60" s="6"/>
      <c r="I60" s="89"/>
      <c r="J60" s="6"/>
      <c r="K60" s="89"/>
      <c r="L60" s="6"/>
      <c r="M60" s="89"/>
      <c r="N60" s="6"/>
      <c r="O60" s="89"/>
      <c r="P60" s="6"/>
      <c r="Q60" s="89"/>
      <c r="R60" s="6"/>
      <c r="S60" s="89"/>
      <c r="T60" s="6"/>
      <c r="U60" s="89"/>
      <c r="V60" s="6"/>
      <c r="W60" s="89"/>
      <c r="X60" s="6"/>
      <c r="Y60" s="89"/>
      <c r="Z60" s="6"/>
      <c r="AA60" s="89"/>
    </row>
    <row r="61" spans="1:27" ht="15.75" x14ac:dyDescent="0.25">
      <c r="A61" s="14" t="s">
        <v>413</v>
      </c>
      <c r="B61" s="8"/>
      <c r="C61" s="47" t="s">
        <v>36</v>
      </c>
      <c r="D61" s="8" t="s">
        <v>1</v>
      </c>
      <c r="E61" s="93">
        <v>2100</v>
      </c>
      <c r="F61" s="6"/>
      <c r="G61" s="89"/>
      <c r="H61" s="6"/>
      <c r="I61" s="89"/>
      <c r="J61" s="6"/>
      <c r="K61" s="89"/>
      <c r="L61" s="6"/>
      <c r="M61" s="89"/>
      <c r="N61" s="6"/>
      <c r="O61" s="89"/>
      <c r="P61" s="6"/>
      <c r="Q61" s="89"/>
      <c r="R61" s="6"/>
      <c r="S61" s="89"/>
      <c r="T61" s="6"/>
      <c r="U61" s="89"/>
      <c r="V61" s="6"/>
      <c r="W61" s="89"/>
      <c r="X61" s="6"/>
      <c r="Y61" s="89"/>
      <c r="Z61" s="6"/>
      <c r="AA61" s="89"/>
    </row>
    <row r="62" spans="1:27" ht="15.75" x14ac:dyDescent="0.25">
      <c r="A62" s="14" t="s">
        <v>396</v>
      </c>
      <c r="B62" s="8"/>
      <c r="C62" s="47">
        <v>3</v>
      </c>
      <c r="D62" s="8" t="s">
        <v>1</v>
      </c>
      <c r="E62" s="93">
        <v>1400</v>
      </c>
      <c r="F62" s="6"/>
      <c r="G62" s="89"/>
      <c r="H62" s="6"/>
      <c r="I62" s="89"/>
      <c r="J62" s="6"/>
      <c r="K62" s="89"/>
      <c r="L62" s="6"/>
      <c r="M62" s="89"/>
      <c r="N62" s="6"/>
      <c r="O62" s="89"/>
      <c r="P62" s="6"/>
      <c r="Q62" s="89"/>
      <c r="R62" s="6"/>
      <c r="S62" s="89"/>
      <c r="T62" s="6"/>
      <c r="U62" s="89"/>
      <c r="V62" s="6"/>
      <c r="W62" s="89"/>
      <c r="X62" s="6"/>
      <c r="Y62" s="89"/>
      <c r="Z62" s="6"/>
      <c r="AA62" s="89"/>
    </row>
    <row r="63" spans="1:27" ht="15.75" x14ac:dyDescent="0.25">
      <c r="A63" s="92" t="s">
        <v>426</v>
      </c>
      <c r="B63" s="8"/>
      <c r="C63" s="47">
        <v>3</v>
      </c>
      <c r="D63" s="8" t="s">
        <v>1</v>
      </c>
      <c r="E63" s="93">
        <v>1400</v>
      </c>
      <c r="F63" s="6"/>
      <c r="G63" s="89"/>
      <c r="H63" s="6"/>
      <c r="I63" s="89"/>
      <c r="J63" s="6"/>
      <c r="K63" s="89"/>
      <c r="L63" s="6"/>
      <c r="M63" s="89"/>
      <c r="N63" s="6"/>
      <c r="O63" s="89"/>
      <c r="P63" s="6"/>
      <c r="Q63" s="89"/>
      <c r="R63" s="6"/>
      <c r="S63" s="89"/>
      <c r="T63" s="6"/>
      <c r="U63" s="89"/>
      <c r="V63" s="6"/>
      <c r="W63" s="89"/>
      <c r="X63" s="6"/>
      <c r="Y63" s="89"/>
      <c r="Z63" s="6"/>
      <c r="AA63" s="89"/>
    </row>
    <row r="64" spans="1:27" ht="15.75" x14ac:dyDescent="0.25">
      <c r="A64" s="14" t="s">
        <v>81</v>
      </c>
      <c r="B64" s="8"/>
      <c r="C64" s="47">
        <v>1</v>
      </c>
      <c r="D64" s="8" t="s">
        <v>35</v>
      </c>
      <c r="E64" s="93">
        <v>1751</v>
      </c>
      <c r="F64" s="6"/>
      <c r="G64" s="89"/>
      <c r="H64" s="6"/>
      <c r="I64" s="89"/>
      <c r="J64" s="6"/>
      <c r="K64" s="89"/>
      <c r="L64" s="6">
        <v>17</v>
      </c>
      <c r="M64" s="89">
        <f>((($L$2+2)*($L$2+4)*($L$2+2-2*L64))/(2*($L$2+2*L64)*($L$2+4*L64))+(($L$2+1)-L64+1))*$L$1</f>
        <v>51.089390369750191</v>
      </c>
      <c r="N64" s="6"/>
      <c r="O64" s="89"/>
      <c r="P64" s="6"/>
      <c r="Q64" s="89"/>
      <c r="R64" s="6"/>
      <c r="S64" s="89"/>
      <c r="T64" s="6"/>
      <c r="U64" s="89"/>
      <c r="V64" s="6"/>
      <c r="W64" s="89"/>
      <c r="X64" s="6"/>
      <c r="Y64" s="89"/>
      <c r="Z64" s="6"/>
      <c r="AA64" s="89"/>
    </row>
    <row r="65" spans="1:27" ht="15.75" x14ac:dyDescent="0.25">
      <c r="A65" s="92" t="s">
        <v>47</v>
      </c>
      <c r="B65" s="8"/>
      <c r="C65" s="47">
        <v>3</v>
      </c>
      <c r="D65" s="8" t="s">
        <v>27</v>
      </c>
      <c r="E65" s="93">
        <v>1400</v>
      </c>
      <c r="F65" s="6"/>
      <c r="G65" s="89"/>
      <c r="H65" s="6"/>
      <c r="I65" s="89"/>
      <c r="J65" s="6"/>
      <c r="K65" s="89"/>
      <c r="L65" s="6"/>
      <c r="M65" s="89"/>
      <c r="N65" s="6"/>
      <c r="O65" s="89"/>
      <c r="P65" s="6"/>
      <c r="Q65" s="89"/>
      <c r="R65" s="6"/>
      <c r="S65" s="89"/>
      <c r="T65" s="6"/>
      <c r="U65" s="89"/>
      <c r="V65" s="6"/>
      <c r="W65" s="89"/>
      <c r="X65" s="6"/>
      <c r="Y65" s="89"/>
      <c r="Z65" s="6"/>
      <c r="AA65" s="89"/>
    </row>
    <row r="66" spans="1:27" ht="15.75" x14ac:dyDescent="0.25">
      <c r="A66" s="14" t="s">
        <v>62</v>
      </c>
      <c r="B66" s="8"/>
      <c r="C66" s="47">
        <v>3</v>
      </c>
      <c r="D66" s="8" t="s">
        <v>27</v>
      </c>
      <c r="E66" s="93">
        <v>1400</v>
      </c>
      <c r="F66" s="6"/>
      <c r="G66" s="89"/>
      <c r="H66" s="6"/>
      <c r="I66" s="89"/>
      <c r="J66" s="6"/>
      <c r="K66" s="89"/>
      <c r="L66" s="6"/>
      <c r="M66" s="89"/>
      <c r="N66" s="6"/>
      <c r="O66" s="89"/>
      <c r="P66" s="6"/>
      <c r="Q66" s="89"/>
      <c r="R66" s="6"/>
      <c r="S66" s="89"/>
      <c r="T66" s="6"/>
      <c r="U66" s="89"/>
      <c r="V66" s="6"/>
      <c r="W66" s="89"/>
      <c r="X66" s="6"/>
      <c r="Y66" s="89"/>
      <c r="Z66" s="6"/>
      <c r="AA66" s="89"/>
    </row>
    <row r="67" spans="1:27" ht="15.75" x14ac:dyDescent="0.25">
      <c r="A67" s="14" t="s">
        <v>612</v>
      </c>
      <c r="B67" s="8"/>
      <c r="C67" s="47">
        <v>4</v>
      </c>
      <c r="D67" s="8" t="s">
        <v>16</v>
      </c>
      <c r="E67" s="93">
        <v>1261</v>
      </c>
      <c r="F67" s="6"/>
      <c r="G67" s="89"/>
      <c r="H67" s="6"/>
      <c r="I67" s="89"/>
      <c r="J67" s="6">
        <v>69</v>
      </c>
      <c r="K67" s="89">
        <f>((($J$2+2)*($J$2+4)*($J$2+2-2*J67))/(2*($J$2+2*J67)*($J$2+4*J67))+(($J$2+1)-J67+1))*$J$1</f>
        <v>0.52539073969982464</v>
      </c>
      <c r="L67" s="6"/>
      <c r="M67" s="89"/>
      <c r="N67" s="6"/>
      <c r="O67" s="89"/>
      <c r="P67" s="6"/>
      <c r="Q67" s="89"/>
      <c r="R67" s="6"/>
      <c r="S67" s="89"/>
      <c r="T67" s="6"/>
      <c r="U67" s="89"/>
      <c r="V67" s="6"/>
      <c r="W67" s="89"/>
      <c r="X67" s="6"/>
      <c r="Y67" s="89"/>
      <c r="Z67" s="6"/>
      <c r="AA67" s="89"/>
    </row>
    <row r="68" spans="1:27" ht="15.75" x14ac:dyDescent="0.25">
      <c r="A68" s="14" t="s">
        <v>1039</v>
      </c>
      <c r="B68" s="8" t="s">
        <v>203</v>
      </c>
      <c r="C68" s="47" t="s">
        <v>36</v>
      </c>
      <c r="D68" s="8" t="s">
        <v>1</v>
      </c>
      <c r="E68" s="93">
        <v>2029</v>
      </c>
      <c r="F68" s="6">
        <v>8</v>
      </c>
      <c r="G68" s="89">
        <f>((($F$2+2)*($F$2+4)*($F$2+2-2*F68))/(2*($F$2+2*F68)*($F$2+4*F68))+(($F$2+1)-F68+1))*$F$1</f>
        <v>87.449861560002944</v>
      </c>
      <c r="H68" s="6"/>
      <c r="I68" s="89"/>
      <c r="J68" s="6"/>
      <c r="K68" s="89"/>
      <c r="L68" s="6"/>
      <c r="M68" s="89"/>
      <c r="N68" s="6"/>
      <c r="O68" s="89"/>
      <c r="P68" s="6"/>
      <c r="Q68" s="89"/>
      <c r="R68" s="6"/>
      <c r="S68" s="89"/>
      <c r="T68" s="6">
        <v>4</v>
      </c>
      <c r="U68" s="89">
        <f>((($T$2+2)*($T$2+4)*($T$2+2-2*T68))/(2*($T$2+2*T68)*($T$2+4*T68))+(($T$2+1)-T68+1))*$T$1</f>
        <v>94.694811014618182</v>
      </c>
      <c r="V68" s="6">
        <v>7</v>
      </c>
      <c r="W68" s="89">
        <f>((($V$2+2)*($V$2+4)*($V$2+2-2*V68))/(2*($V$2+2*V68)*($V$2+4*V68))+(($V$2+1)-V68+1))*$V$1</f>
        <v>83.292285589676482</v>
      </c>
      <c r="X68" s="6"/>
      <c r="Y68" s="89"/>
      <c r="Z68" s="6"/>
      <c r="AA68" s="89"/>
    </row>
    <row r="69" spans="1:27" ht="15.75" x14ac:dyDescent="0.25">
      <c r="A69" s="92" t="s">
        <v>506</v>
      </c>
      <c r="B69" s="8"/>
      <c r="C69" s="47">
        <v>3</v>
      </c>
      <c r="D69" s="8" t="s">
        <v>478</v>
      </c>
      <c r="E69" s="93">
        <v>1536.5458392092974</v>
      </c>
      <c r="F69" s="6"/>
      <c r="G69" s="89"/>
      <c r="H69" s="6"/>
      <c r="I69" s="89"/>
      <c r="J69" s="6"/>
      <c r="K69" s="89"/>
      <c r="L69" s="6"/>
      <c r="M69" s="89"/>
      <c r="N69" s="6"/>
      <c r="O69" s="89"/>
      <c r="P69" s="6"/>
      <c r="Q69" s="89"/>
      <c r="R69" s="6"/>
      <c r="S69" s="89"/>
      <c r="T69" s="6"/>
      <c r="U69" s="89"/>
      <c r="V69" s="6"/>
      <c r="W69" s="89"/>
      <c r="X69" s="6"/>
      <c r="Y69" s="89"/>
      <c r="Z69" s="6"/>
      <c r="AA69" s="89"/>
    </row>
    <row r="70" spans="1:27" ht="15.75" x14ac:dyDescent="0.25">
      <c r="A70" s="14" t="s">
        <v>8</v>
      </c>
      <c r="B70" s="8" t="s">
        <v>202</v>
      </c>
      <c r="C70" s="47" t="s">
        <v>36</v>
      </c>
      <c r="D70" s="8" t="s">
        <v>1</v>
      </c>
      <c r="E70" s="93">
        <v>2041.2765786728012</v>
      </c>
      <c r="F70" s="6"/>
      <c r="G70" s="89"/>
      <c r="H70" s="6"/>
      <c r="I70" s="89"/>
      <c r="J70" s="6"/>
      <c r="K70" s="89"/>
      <c r="L70" s="6"/>
      <c r="M70" s="89"/>
      <c r="N70" s="6"/>
      <c r="O70" s="89"/>
      <c r="P70" s="6"/>
      <c r="Q70" s="89"/>
      <c r="R70" s="6"/>
      <c r="S70" s="89"/>
      <c r="T70" s="6">
        <v>103</v>
      </c>
      <c r="U70" s="89">
        <f>((($T$2+2)*($T$2+4)*($T$2+2-2*T70))/(2*($T$2+2*T70)*($T$2+4*T70))+(($T$2+1)-T70+1))*$T$1</f>
        <v>27.057140153878436</v>
      </c>
      <c r="V70" s="6"/>
      <c r="W70" s="89"/>
      <c r="X70" s="6"/>
      <c r="Y70" s="89"/>
      <c r="Z70" s="6"/>
      <c r="AA70" s="89"/>
    </row>
    <row r="71" spans="1:27" ht="15.75" x14ac:dyDescent="0.25">
      <c r="A71" s="14" t="s">
        <v>607</v>
      </c>
      <c r="B71" s="8"/>
      <c r="C71" s="47">
        <v>3</v>
      </c>
      <c r="D71" s="8" t="s">
        <v>16</v>
      </c>
      <c r="E71" s="93">
        <v>1387.099735734362</v>
      </c>
      <c r="F71" s="6"/>
      <c r="G71" s="89"/>
      <c r="H71" s="6"/>
      <c r="I71" s="89"/>
      <c r="J71" s="6"/>
      <c r="K71" s="89"/>
      <c r="L71" s="6"/>
      <c r="M71" s="89"/>
      <c r="N71" s="6"/>
      <c r="O71" s="89"/>
      <c r="P71" s="6"/>
      <c r="Q71" s="89"/>
      <c r="R71" s="6"/>
      <c r="S71" s="89"/>
      <c r="T71" s="6"/>
      <c r="U71" s="89"/>
      <c r="V71" s="6"/>
      <c r="W71" s="89"/>
      <c r="X71" s="6"/>
      <c r="Y71" s="89"/>
      <c r="Z71" s="6"/>
      <c r="AA71" s="89"/>
    </row>
    <row r="72" spans="1:27" ht="15.75" x14ac:dyDescent="0.25">
      <c r="A72" s="14" t="s">
        <v>76</v>
      </c>
      <c r="B72" s="8"/>
      <c r="C72" s="47">
        <v>1</v>
      </c>
      <c r="D72" s="8" t="s">
        <v>34</v>
      </c>
      <c r="E72" s="93">
        <v>1710.3030897132351</v>
      </c>
      <c r="F72" s="6"/>
      <c r="G72" s="89"/>
      <c r="H72" s="6"/>
      <c r="I72" s="89"/>
      <c r="J72" s="6"/>
      <c r="K72" s="89"/>
      <c r="L72" s="6"/>
      <c r="M72" s="89"/>
      <c r="N72" s="6"/>
      <c r="O72" s="89"/>
      <c r="P72" s="6"/>
      <c r="Q72" s="89"/>
      <c r="R72" s="6"/>
      <c r="S72" s="89"/>
      <c r="T72" s="6"/>
      <c r="U72" s="89"/>
      <c r="V72" s="6"/>
      <c r="W72" s="89"/>
      <c r="X72" s="6"/>
      <c r="Y72" s="89"/>
      <c r="Z72" s="6"/>
      <c r="AA72" s="89"/>
    </row>
    <row r="73" spans="1:27" ht="15.75" x14ac:dyDescent="0.25">
      <c r="A73" s="14" t="s">
        <v>90</v>
      </c>
      <c r="B73" s="8"/>
      <c r="C73" s="47">
        <v>1</v>
      </c>
      <c r="D73" s="8" t="s">
        <v>35</v>
      </c>
      <c r="E73" s="93">
        <v>1506</v>
      </c>
      <c r="F73" s="6"/>
      <c r="G73" s="89"/>
      <c r="H73" s="6"/>
      <c r="I73" s="89"/>
      <c r="J73" s="6"/>
      <c r="K73" s="89"/>
      <c r="L73" s="6">
        <v>50</v>
      </c>
      <c r="M73" s="89">
        <f>((($L$2+2)*($L$2+4)*($L$2+2-2*L73))/(2*($L$2+2*L73)*($L$2+4*L73))+(($L$2+1)-L73+1))*$L$1</f>
        <v>3.9475147336817522</v>
      </c>
      <c r="N73" s="6"/>
      <c r="O73" s="89"/>
      <c r="P73" s="6"/>
      <c r="Q73" s="89"/>
      <c r="R73" s="6"/>
      <c r="S73" s="89"/>
      <c r="T73" s="6"/>
      <c r="U73" s="89"/>
      <c r="V73" s="6">
        <v>84</v>
      </c>
      <c r="W73" s="89">
        <f>((($V$2+2)*($V$2+4)*($V$2+2-2*V73))/(2*($V$2+2*V73)*($V$2+4*V73))+(($V$2+1)-V73+1))*$V$1</f>
        <v>6.3336025383617161</v>
      </c>
      <c r="X73" s="6"/>
      <c r="Y73" s="89"/>
      <c r="Z73" s="6"/>
      <c r="AA73" s="89"/>
    </row>
    <row r="74" spans="1:27" ht="15.75" x14ac:dyDescent="0.25">
      <c r="A74" s="14" t="s">
        <v>1142</v>
      </c>
      <c r="B74" s="8"/>
      <c r="C74" s="47"/>
      <c r="D74" s="8" t="s">
        <v>1</v>
      </c>
      <c r="E74" s="93">
        <v>1299.3579377415335</v>
      </c>
      <c r="F74" s="6"/>
      <c r="G74" s="89"/>
      <c r="H74" s="6"/>
      <c r="I74" s="89"/>
      <c r="J74" s="6"/>
      <c r="K74" s="89"/>
      <c r="L74" s="6"/>
      <c r="M74" s="89"/>
      <c r="N74" s="6"/>
      <c r="O74" s="89"/>
      <c r="P74" s="6"/>
      <c r="Q74" s="89"/>
      <c r="R74" s="6"/>
      <c r="S74" s="89"/>
      <c r="T74" s="6">
        <v>91</v>
      </c>
      <c r="U74" s="89">
        <f>((($T$2+2)*($T$2+4)*($T$2+2-2*T74))/(2*($T$2+2*T74)*($T$2+4*T74))+(($T$2+1)-T74+1))*$T$1</f>
        <v>32.255455603166951</v>
      </c>
      <c r="V74" s="6"/>
      <c r="W74" s="89"/>
      <c r="X74" s="6"/>
      <c r="Y74" s="89"/>
      <c r="Z74" s="6"/>
      <c r="AA74" s="89"/>
    </row>
    <row r="75" spans="1:27" ht="15.75" x14ac:dyDescent="0.25">
      <c r="A75" s="14" t="s">
        <v>1143</v>
      </c>
      <c r="B75" s="8"/>
      <c r="C75" s="47"/>
      <c r="D75" s="8" t="s">
        <v>990</v>
      </c>
      <c r="E75" s="93">
        <v>1219.1746269736559</v>
      </c>
      <c r="F75" s="6"/>
      <c r="G75" s="89"/>
      <c r="H75" s="6"/>
      <c r="I75" s="89"/>
      <c r="J75" s="6"/>
      <c r="K75" s="89"/>
      <c r="L75" s="6"/>
      <c r="M75" s="89"/>
      <c r="N75" s="6"/>
      <c r="O75" s="89"/>
      <c r="P75" s="6"/>
      <c r="Q75" s="89"/>
      <c r="R75" s="6"/>
      <c r="S75" s="89"/>
      <c r="T75" s="6">
        <v>172</v>
      </c>
      <c r="U75" s="89">
        <v>0.01</v>
      </c>
      <c r="V75" s="6"/>
      <c r="W75" s="89"/>
      <c r="X75" s="6"/>
      <c r="Y75" s="89"/>
      <c r="Z75" s="6"/>
      <c r="AA75" s="89"/>
    </row>
    <row r="76" spans="1:27" ht="15.75" x14ac:dyDescent="0.25">
      <c r="A76" s="14" t="s">
        <v>1138</v>
      </c>
      <c r="B76" s="8"/>
      <c r="C76" s="47"/>
      <c r="D76" s="8" t="s">
        <v>1</v>
      </c>
      <c r="E76" s="93">
        <v>1362.1949562482166</v>
      </c>
      <c r="F76" s="6"/>
      <c r="G76" s="89"/>
      <c r="H76" s="6"/>
      <c r="I76" s="89"/>
      <c r="J76" s="6"/>
      <c r="K76" s="89"/>
      <c r="L76" s="6"/>
      <c r="M76" s="89"/>
      <c r="N76" s="6"/>
      <c r="O76" s="89"/>
      <c r="P76" s="6"/>
      <c r="Q76" s="89"/>
      <c r="R76" s="6"/>
      <c r="S76" s="89"/>
      <c r="T76" s="6">
        <v>143</v>
      </c>
      <c r="U76" s="89">
        <f>((($T$2+2)*($T$2+4)*($T$2+2-2*T76))/(2*($T$2+2*T76)*($T$2+4*T76))+(($T$2+1)-T76+1))*$T$1</f>
        <v>10.678970217529224</v>
      </c>
      <c r="V76" s="6"/>
      <c r="W76" s="89"/>
      <c r="X76" s="6"/>
      <c r="Y76" s="89"/>
      <c r="Z76" s="6"/>
      <c r="AA76" s="89"/>
    </row>
    <row r="77" spans="1:27" ht="15.75" x14ac:dyDescent="0.25">
      <c r="A77" s="14" t="s">
        <v>742</v>
      </c>
      <c r="B77" s="8"/>
      <c r="C77" s="47"/>
      <c r="D77" s="8" t="s">
        <v>478</v>
      </c>
      <c r="E77" s="93">
        <v>1574.0745337756514</v>
      </c>
      <c r="F77" s="6"/>
      <c r="G77" s="89"/>
      <c r="H77" s="6"/>
      <c r="I77" s="89"/>
      <c r="J77" s="6"/>
      <c r="K77" s="89"/>
      <c r="L77" s="6"/>
      <c r="M77" s="89"/>
      <c r="N77" s="6"/>
      <c r="O77" s="89"/>
      <c r="P77" s="6"/>
      <c r="Q77" s="89"/>
      <c r="R77" s="6"/>
      <c r="S77" s="89"/>
      <c r="T77" s="6"/>
      <c r="U77" s="89"/>
      <c r="V77" s="6"/>
      <c r="W77" s="89"/>
      <c r="X77" s="6"/>
      <c r="Y77" s="89"/>
      <c r="Z77" s="6"/>
      <c r="AA77" s="89"/>
    </row>
    <row r="78" spans="1:27" ht="15.75" x14ac:dyDescent="0.25">
      <c r="A78" s="14" t="s">
        <v>996</v>
      </c>
      <c r="B78" s="8"/>
      <c r="C78" s="47"/>
      <c r="D78" s="8" t="s">
        <v>35</v>
      </c>
      <c r="E78" s="93">
        <v>1422.0331126000347</v>
      </c>
      <c r="F78" s="6"/>
      <c r="G78" s="89"/>
      <c r="H78" s="6"/>
      <c r="I78" s="89"/>
      <c r="J78" s="6"/>
      <c r="K78" s="89"/>
      <c r="L78" s="6"/>
      <c r="M78" s="89"/>
      <c r="N78" s="6"/>
      <c r="O78" s="89"/>
      <c r="P78" s="6"/>
      <c r="Q78" s="89"/>
      <c r="R78" s="6"/>
      <c r="S78" s="89"/>
      <c r="T78" s="6"/>
      <c r="U78" s="89"/>
      <c r="V78" s="6"/>
      <c r="W78" s="89"/>
      <c r="X78" s="6"/>
      <c r="Y78" s="89"/>
      <c r="Z78" s="6"/>
      <c r="AA78" s="89"/>
    </row>
    <row r="79" spans="1:27" ht="15.75" x14ac:dyDescent="0.25">
      <c r="A79" s="14" t="s">
        <v>197</v>
      </c>
      <c r="B79" s="8"/>
      <c r="C79" s="47">
        <v>2</v>
      </c>
      <c r="D79" s="8" t="s">
        <v>27</v>
      </c>
      <c r="E79" s="93">
        <v>1600</v>
      </c>
      <c r="F79" s="6"/>
      <c r="G79" s="89"/>
      <c r="H79" s="6"/>
      <c r="I79" s="89"/>
      <c r="J79" s="6"/>
      <c r="K79" s="89"/>
      <c r="L79" s="6"/>
      <c r="M79" s="89"/>
      <c r="N79" s="6"/>
      <c r="O79" s="89"/>
      <c r="P79" s="6"/>
      <c r="Q79" s="89"/>
      <c r="R79" s="6"/>
      <c r="S79" s="89"/>
      <c r="T79" s="6"/>
      <c r="U79" s="89"/>
      <c r="V79" s="6"/>
      <c r="W79" s="89"/>
      <c r="X79" s="6"/>
      <c r="Y79" s="89"/>
      <c r="Z79" s="6"/>
      <c r="AA79" s="89"/>
    </row>
    <row r="80" spans="1:27" ht="15.75" x14ac:dyDescent="0.25">
      <c r="A80" s="14" t="s">
        <v>109</v>
      </c>
      <c r="B80" s="8" t="s">
        <v>202</v>
      </c>
      <c r="C80" s="47" t="s">
        <v>108</v>
      </c>
      <c r="D80" s="8" t="s">
        <v>478</v>
      </c>
      <c r="E80" s="93">
        <v>2465</v>
      </c>
      <c r="F80" s="6"/>
      <c r="G80" s="89"/>
      <c r="H80" s="6"/>
      <c r="I80" s="89"/>
      <c r="J80" s="6"/>
      <c r="K80" s="89"/>
      <c r="L80" s="6"/>
      <c r="M80" s="89"/>
      <c r="N80" s="6"/>
      <c r="O80" s="89"/>
      <c r="P80" s="6"/>
      <c r="Q80" s="89"/>
      <c r="R80" s="6"/>
      <c r="S80" s="89"/>
      <c r="T80" s="6"/>
      <c r="U80" s="89"/>
      <c r="V80" s="6"/>
      <c r="W80" s="89"/>
      <c r="X80" s="6"/>
      <c r="Y80" s="89"/>
      <c r="Z80" s="6"/>
      <c r="AA80" s="89"/>
    </row>
    <row r="81" spans="1:27" ht="15.75" x14ac:dyDescent="0.25">
      <c r="A81" s="92" t="s">
        <v>419</v>
      </c>
      <c r="B81" s="8"/>
      <c r="C81" s="47">
        <v>4</v>
      </c>
      <c r="D81" s="8" t="s">
        <v>1</v>
      </c>
      <c r="E81" s="93">
        <v>1200</v>
      </c>
      <c r="F81" s="6"/>
      <c r="G81" s="89"/>
      <c r="H81" s="6"/>
      <c r="I81" s="89"/>
      <c r="J81" s="6"/>
      <c r="K81" s="89"/>
      <c r="L81" s="6"/>
      <c r="M81" s="89"/>
      <c r="N81" s="6"/>
      <c r="O81" s="89"/>
      <c r="P81" s="6"/>
      <c r="Q81" s="89"/>
      <c r="R81" s="6"/>
      <c r="S81" s="89"/>
      <c r="T81" s="6"/>
      <c r="U81" s="89"/>
      <c r="V81" s="6"/>
      <c r="W81" s="89"/>
      <c r="X81" s="6"/>
      <c r="Y81" s="89"/>
      <c r="Z81" s="6"/>
      <c r="AA81" s="89"/>
    </row>
    <row r="82" spans="1:27" ht="15.75" x14ac:dyDescent="0.25">
      <c r="A82" s="14" t="s">
        <v>799</v>
      </c>
      <c r="B82" s="8"/>
      <c r="C82" s="47"/>
      <c r="D82" s="8" t="s">
        <v>1</v>
      </c>
      <c r="E82" s="93">
        <v>1609.6460176130206</v>
      </c>
      <c r="F82" s="6"/>
      <c r="G82" s="89"/>
      <c r="H82" s="6"/>
      <c r="I82" s="89"/>
      <c r="J82" s="6"/>
      <c r="K82" s="89"/>
      <c r="L82" s="6"/>
      <c r="M82" s="89"/>
      <c r="N82" s="6"/>
      <c r="O82" s="89"/>
      <c r="P82" s="6"/>
      <c r="Q82" s="89"/>
      <c r="R82" s="6"/>
      <c r="S82" s="89"/>
      <c r="T82" s="6"/>
      <c r="U82" s="89"/>
      <c r="V82" s="6"/>
      <c r="W82" s="89"/>
      <c r="X82" s="6"/>
      <c r="Y82" s="89"/>
      <c r="Z82" s="6"/>
      <c r="AA82" s="89"/>
    </row>
    <row r="83" spans="1:27" ht="15.75" x14ac:dyDescent="0.25">
      <c r="A83" s="14" t="s">
        <v>800</v>
      </c>
      <c r="B83" s="8"/>
      <c r="C83" s="47"/>
      <c r="D83" s="8" t="s">
        <v>1</v>
      </c>
      <c r="E83" s="93">
        <v>1648.2500670510019</v>
      </c>
      <c r="F83" s="6"/>
      <c r="G83" s="89"/>
      <c r="H83" s="6"/>
      <c r="I83" s="89"/>
      <c r="J83" s="6"/>
      <c r="K83" s="89"/>
      <c r="L83" s="6"/>
      <c r="M83" s="89"/>
      <c r="N83" s="6"/>
      <c r="O83" s="89"/>
      <c r="P83" s="6"/>
      <c r="Q83" s="89"/>
      <c r="R83" s="6"/>
      <c r="S83" s="89"/>
      <c r="T83" s="6"/>
      <c r="U83" s="89"/>
      <c r="V83" s="6"/>
      <c r="W83" s="89"/>
      <c r="X83" s="6"/>
      <c r="Y83" s="89"/>
      <c r="Z83" s="6"/>
      <c r="AA83" s="89"/>
    </row>
    <row r="84" spans="1:27" ht="15.75" x14ac:dyDescent="0.25">
      <c r="A84" s="14" t="s">
        <v>177</v>
      </c>
      <c r="B84" s="8"/>
      <c r="C84" s="47">
        <v>1</v>
      </c>
      <c r="D84" s="8" t="s">
        <v>1</v>
      </c>
      <c r="E84" s="93">
        <v>1788</v>
      </c>
      <c r="F84" s="6"/>
      <c r="G84" s="89"/>
      <c r="H84" s="6"/>
      <c r="I84" s="89"/>
      <c r="J84" s="6"/>
      <c r="K84" s="89"/>
      <c r="L84" s="6"/>
      <c r="M84" s="89"/>
      <c r="N84" s="6"/>
      <c r="O84" s="89"/>
      <c r="P84" s="6"/>
      <c r="Q84" s="89"/>
      <c r="R84" s="6"/>
      <c r="S84" s="89"/>
      <c r="T84" s="6"/>
      <c r="U84" s="89"/>
      <c r="V84" s="6"/>
      <c r="W84" s="89"/>
      <c r="X84" s="6"/>
      <c r="Y84" s="89"/>
      <c r="Z84" s="6"/>
      <c r="AA84" s="89"/>
    </row>
    <row r="85" spans="1:27" ht="15.75" x14ac:dyDescent="0.25">
      <c r="A85" s="14" t="s">
        <v>217</v>
      </c>
      <c r="B85" s="8"/>
      <c r="C85" s="47">
        <v>4</v>
      </c>
      <c r="D85" s="8" t="s">
        <v>1</v>
      </c>
      <c r="E85" s="93">
        <v>1200</v>
      </c>
      <c r="F85" s="6"/>
      <c r="G85" s="89"/>
      <c r="H85" s="6"/>
      <c r="I85" s="89"/>
      <c r="J85" s="6"/>
      <c r="K85" s="89"/>
      <c r="L85" s="6"/>
      <c r="M85" s="89"/>
      <c r="N85" s="6"/>
      <c r="O85" s="89"/>
      <c r="P85" s="6"/>
      <c r="Q85" s="89"/>
      <c r="R85" s="6"/>
      <c r="S85" s="89"/>
      <c r="T85" s="6"/>
      <c r="U85" s="89"/>
      <c r="V85" s="6"/>
      <c r="W85" s="89"/>
      <c r="X85" s="6"/>
      <c r="Y85" s="89"/>
      <c r="Z85" s="6"/>
      <c r="AA85" s="89"/>
    </row>
    <row r="86" spans="1:27" ht="15.75" x14ac:dyDescent="0.25">
      <c r="A86" s="14" t="s">
        <v>398</v>
      </c>
      <c r="B86" s="83"/>
      <c r="C86" s="47">
        <v>1</v>
      </c>
      <c r="D86" s="8" t="s">
        <v>1</v>
      </c>
      <c r="E86" s="93">
        <v>1800</v>
      </c>
      <c r="F86" s="6"/>
      <c r="G86" s="89"/>
      <c r="H86" s="6"/>
      <c r="I86" s="89"/>
      <c r="J86" s="6"/>
      <c r="K86" s="89"/>
      <c r="L86" s="6"/>
      <c r="M86" s="89"/>
      <c r="N86" s="6"/>
      <c r="O86" s="89"/>
      <c r="P86" s="6"/>
      <c r="Q86" s="89"/>
      <c r="R86" s="6"/>
      <c r="S86" s="89"/>
      <c r="T86" s="6"/>
      <c r="U86" s="89"/>
      <c r="V86" s="6"/>
      <c r="W86" s="89"/>
      <c r="X86" s="6"/>
      <c r="Y86" s="89"/>
      <c r="Z86" s="6"/>
      <c r="AA86" s="89"/>
    </row>
    <row r="87" spans="1:27" ht="15.75" x14ac:dyDescent="0.25">
      <c r="A87" s="14" t="s">
        <v>801</v>
      </c>
      <c r="B87" s="8"/>
      <c r="C87" s="47"/>
      <c r="D87" s="8" t="s">
        <v>1</v>
      </c>
      <c r="E87" s="93">
        <v>1447.8762379246664</v>
      </c>
      <c r="F87" s="6"/>
      <c r="G87" s="89"/>
      <c r="H87" s="6"/>
      <c r="I87" s="89"/>
      <c r="J87" s="6"/>
      <c r="K87" s="89"/>
      <c r="L87" s="6"/>
      <c r="M87" s="89"/>
      <c r="N87" s="6"/>
      <c r="O87" s="89"/>
      <c r="P87" s="6"/>
      <c r="Q87" s="89"/>
      <c r="R87" s="6"/>
      <c r="S87" s="89"/>
      <c r="T87" s="6"/>
      <c r="U87" s="89"/>
      <c r="V87" s="6"/>
      <c r="W87" s="89"/>
      <c r="X87" s="6"/>
      <c r="Y87" s="89"/>
      <c r="Z87" s="6"/>
      <c r="AA87" s="89"/>
    </row>
    <row r="88" spans="1:27" ht="15.75" x14ac:dyDescent="0.25">
      <c r="A88" s="14" t="s">
        <v>472</v>
      </c>
      <c r="B88" s="8"/>
      <c r="C88" s="47" t="s">
        <v>36</v>
      </c>
      <c r="D88" s="8" t="s">
        <v>1</v>
      </c>
      <c r="E88" s="93">
        <v>1966</v>
      </c>
      <c r="F88" s="6">
        <v>2</v>
      </c>
      <c r="G88" s="89">
        <f>((($F$2+2)*($F$2+4)*($F$2+2-2*F88))/(2*($F$2+2*F88)*($F$2+4*F88))+(($F$2+1)-F88+1))*$F$1</f>
        <v>97.950181629475878</v>
      </c>
      <c r="H88" s="6">
        <v>16</v>
      </c>
      <c r="I88" s="89">
        <f>((($H$2+2)*($H$2+4)*($H$2+2-2*H88))/(2*($H$2+2*H88)*($H$2+4*H88))+(($H$2+1)-H88+1))*$H$1</f>
        <v>65.788533607550363</v>
      </c>
      <c r="J88" s="6"/>
      <c r="K88" s="89"/>
      <c r="L88" s="6"/>
      <c r="M88" s="89"/>
      <c r="N88" s="6"/>
      <c r="O88" s="89"/>
      <c r="P88" s="6"/>
      <c r="Q88" s="89"/>
      <c r="R88" s="6"/>
      <c r="S88" s="89"/>
      <c r="T88" s="6"/>
      <c r="U88" s="89"/>
      <c r="V88" s="6">
        <v>8</v>
      </c>
      <c r="W88" s="89">
        <f>((($V$2+2)*($V$2+4)*($V$2+2-2*V88))/(2*($V$2+2*V88)*($V$2+4*V88))+(($V$2+1)-V88+1))*$V$1</f>
        <v>81.092616303883901</v>
      </c>
      <c r="X88" s="6"/>
      <c r="Y88" s="89"/>
      <c r="Z88" s="6"/>
      <c r="AA88" s="89"/>
    </row>
    <row r="89" spans="1:27" ht="15.75" x14ac:dyDescent="0.25">
      <c r="A89" s="14" t="s">
        <v>113</v>
      </c>
      <c r="B89" s="8"/>
      <c r="C89" s="47">
        <v>4</v>
      </c>
      <c r="D89" s="8" t="s">
        <v>1</v>
      </c>
      <c r="E89" s="93">
        <v>1200</v>
      </c>
      <c r="F89" s="6"/>
      <c r="G89" s="89"/>
      <c r="H89" s="6"/>
      <c r="I89" s="89"/>
      <c r="J89" s="6"/>
      <c r="K89" s="89"/>
      <c r="L89" s="6"/>
      <c r="M89" s="89"/>
      <c r="N89" s="6"/>
      <c r="O89" s="89"/>
      <c r="P89" s="6"/>
      <c r="Q89" s="89"/>
      <c r="R89" s="6"/>
      <c r="S89" s="89"/>
      <c r="T89" s="6"/>
      <c r="U89" s="89"/>
      <c r="V89" s="6"/>
      <c r="W89" s="89"/>
      <c r="X89" s="6"/>
      <c r="Y89" s="89"/>
      <c r="Z89" s="6"/>
      <c r="AA89" s="89"/>
    </row>
    <row r="90" spans="1:27" ht="15.75" x14ac:dyDescent="0.25">
      <c r="A90" s="14" t="s">
        <v>40</v>
      </c>
      <c r="B90" s="8"/>
      <c r="C90" s="47">
        <v>2</v>
      </c>
      <c r="D90" s="8" t="s">
        <v>3</v>
      </c>
      <c r="E90" s="93">
        <v>1415</v>
      </c>
      <c r="F90" s="6">
        <v>152</v>
      </c>
      <c r="G90" s="89">
        <f>((($F$2+2)*($F$2+4)*($F$2+2-2*F90))/(2*($F$2+2*F90)*($F$2+4*F90))+(($F$2+1)-F90+1))*$F$1</f>
        <v>0.31868882312770308</v>
      </c>
      <c r="H90" s="6">
        <v>65</v>
      </c>
      <c r="I90" s="89">
        <f>((($H$2+2)*($H$2+4)*($H$2+2-2*H90))/(2*($H$2+2*H90)*($H$2+4*H90))+(($H$2+1)-H90+1))*$H$1</f>
        <v>17.725514652548338</v>
      </c>
      <c r="J90" s="6">
        <v>64</v>
      </c>
      <c r="K90" s="89">
        <f>((($J$2+2)*($J$2+4)*($J$2+2-2*J90))/(2*($J$2+2*J90)*($J$2+4*J90))+(($J$2+1)-J90+1))*$J$1</f>
        <v>5.3667827715749929</v>
      </c>
      <c r="L90" s="6">
        <v>47</v>
      </c>
      <c r="M90" s="89">
        <f>((($L$2+2)*($L$2+4)*($L$2+2-2*L90))/(2*($L$2+2*L90)*($L$2+4*L90))+(($L$2+1)-L90+1))*$L$1</f>
        <v>7.7942973277040508</v>
      </c>
      <c r="N90" s="6"/>
      <c r="O90" s="89"/>
      <c r="P90" s="6"/>
      <c r="Q90" s="89"/>
      <c r="R90" s="6">
        <v>42</v>
      </c>
      <c r="S90" s="89">
        <f>((($R$2+2)*($R$2+4)*($R$2+2-2*R90))/(2*($R$2+2*R90)*($R$2+4*R90))+(($R$2+1)-R90+1))*$R$1</f>
        <v>6.3530861661702787</v>
      </c>
      <c r="T90" s="6"/>
      <c r="U90" s="89"/>
      <c r="V90" s="6">
        <v>89</v>
      </c>
      <c r="W90" s="89">
        <f>((($V$2+2)*($V$2+4)*($V$2+2-2*V90))/(2*($V$2+2*V90)*($V$2+4*V90))+(($V$2+1)-V90+1))*$V$1</f>
        <v>2.7103010218171772</v>
      </c>
      <c r="X90" s="6"/>
      <c r="Y90" s="89"/>
      <c r="Z90" s="6"/>
      <c r="AA90" s="89"/>
    </row>
    <row r="91" spans="1:27" ht="15.75" x14ac:dyDescent="0.25">
      <c r="A91" s="14" t="s">
        <v>944</v>
      </c>
      <c r="B91" s="8"/>
      <c r="C91" s="47"/>
      <c r="D91" s="8" t="s">
        <v>1</v>
      </c>
      <c r="E91" s="93">
        <v>1514.3892485741101</v>
      </c>
      <c r="F91" s="6"/>
      <c r="G91" s="89"/>
      <c r="H91" s="6"/>
      <c r="I91" s="89"/>
      <c r="J91" s="6"/>
      <c r="K91" s="89"/>
      <c r="L91" s="6"/>
      <c r="M91" s="89"/>
      <c r="N91" s="6"/>
      <c r="O91" s="89"/>
      <c r="P91" s="6"/>
      <c r="Q91" s="89"/>
      <c r="R91" s="6"/>
      <c r="S91" s="89"/>
      <c r="T91" s="6">
        <v>81</v>
      </c>
      <c r="U91" s="89">
        <f>((($T$2+2)*($T$2+4)*($T$2+2-2*T91))/(2*($T$2+2*T91)*($T$2+4*T91))+(($T$2+1)-T91+1))*$T$1</f>
        <v>36.759761693082766</v>
      </c>
      <c r="V91" s="6"/>
      <c r="W91" s="89"/>
      <c r="X91" s="6"/>
      <c r="Y91" s="89"/>
      <c r="Z91" s="6"/>
      <c r="AA91" s="89"/>
    </row>
    <row r="92" spans="1:27" ht="15.75" x14ac:dyDescent="0.25">
      <c r="A92" s="14" t="s">
        <v>1050</v>
      </c>
      <c r="B92" s="8"/>
      <c r="C92" s="47" t="s">
        <v>36</v>
      </c>
      <c r="D92" s="8" t="s">
        <v>1</v>
      </c>
      <c r="E92" s="93">
        <v>1779.9288063009083</v>
      </c>
      <c r="F92" s="6">
        <v>54</v>
      </c>
      <c r="G92" s="89">
        <f>((($F$2+2)*($F$2+4)*($F$2+2-2*F92))/(2*($F$2+2*F92)*($F$2+4*F92))+(($F$2+1)-F92+1))*$F$1</f>
        <v>46.993753596361692</v>
      </c>
      <c r="H92" s="6">
        <v>23</v>
      </c>
      <c r="I92" s="89">
        <f>((($H$2+2)*($H$2+4)*($H$2+2-2*H92))/(2*($H$2+2*H92)*($H$2+4*H92))+(($H$2+1)-H92+1))*$H$1</f>
        <v>56.351537308221566</v>
      </c>
      <c r="J92" s="6">
        <v>16</v>
      </c>
      <c r="K92" s="89">
        <f>((($J$2+2)*($J$2+4)*($J$2+2-2*J92))/(2*($J$2+2*J92)*($J$2+4*J92))+(($J$2+1)-J92+1))*$J$1</f>
        <v>60.185200523464815</v>
      </c>
      <c r="L92" s="6"/>
      <c r="M92" s="89"/>
      <c r="N92" s="6">
        <v>7</v>
      </c>
      <c r="O92" s="89">
        <f>((($N$2+2)*($N$2+4)*($N$2+2-2*N92))/(2*($N$2+2*N92)*($N$2+4*N92))+(($N$2+1)-N92+1))*$N$1</f>
        <v>56.246221366353922</v>
      </c>
      <c r="P92" s="6"/>
      <c r="Q92" s="89"/>
      <c r="R92" s="6"/>
      <c r="S92" s="89"/>
      <c r="T92" s="6">
        <v>17</v>
      </c>
      <c r="U92" s="89">
        <f>((($T$2+2)*($T$2+4)*($T$2+2-2*T92))/(2*($T$2+2*T92)*($T$2+4*T92))+(($T$2+1)-T92+1))*$T$1</f>
        <v>77.552981369775267</v>
      </c>
      <c r="V92" s="6">
        <v>24</v>
      </c>
      <c r="W92" s="89">
        <f>((($V$2+2)*($V$2+4)*($V$2+2-2*V92))/(2*($V$2+2*V92)*($V$2+4*V92))+(($V$2+1)-V92+1))*$V$1</f>
        <v>56.597792835590269</v>
      </c>
      <c r="X92" s="6">
        <v>11</v>
      </c>
      <c r="Y92" s="89">
        <f>((($X$2+2)*($X$2+4)*($X$2+2-2*X92))/(2*($X$2+2*X92)*($X$2+4*X92))+(($X$2+1)-X92+1))*$X$1</f>
        <v>26.736842105263158</v>
      </c>
      <c r="Z92" s="6"/>
      <c r="AA92" s="89"/>
    </row>
    <row r="93" spans="1:27" s="1" customFormat="1" ht="15.75" x14ac:dyDescent="0.25">
      <c r="A93" s="14" t="s">
        <v>1109</v>
      </c>
      <c r="B93" s="8"/>
      <c r="C93" s="47"/>
      <c r="D93" s="8" t="s">
        <v>1</v>
      </c>
      <c r="E93" s="93">
        <v>1505.5487783932938</v>
      </c>
      <c r="F93" s="6"/>
      <c r="G93" s="89"/>
      <c r="H93" s="6"/>
      <c r="I93" s="89"/>
      <c r="J93" s="6"/>
      <c r="K93" s="89"/>
      <c r="L93" s="6"/>
      <c r="M93" s="89"/>
      <c r="N93" s="6">
        <v>6</v>
      </c>
      <c r="O93" s="89">
        <f>((($N$2+2)*($N$2+4)*($N$2+2-2*N93))/(2*($N$2+2*N93)*($N$2+4*N93))+(($N$2+1)-N93+1))*$N$1</f>
        <v>61.034290851491924</v>
      </c>
      <c r="P93" s="6"/>
      <c r="Q93" s="89"/>
      <c r="R93" s="6"/>
      <c r="S93" s="89"/>
      <c r="T93" s="6">
        <v>35</v>
      </c>
      <c r="U93" s="89">
        <f>((($T$2+2)*($T$2+4)*($T$2+2-2*T93))/(2*($T$2+2*T93)*($T$2+4*T93))+(($T$2+1)-T93+1))*$T$1</f>
        <v>62.088360552117948</v>
      </c>
      <c r="V93" s="6"/>
      <c r="W93" s="89"/>
      <c r="X93" s="6"/>
      <c r="Y93" s="89"/>
      <c r="Z93" s="6"/>
      <c r="AA93" s="89"/>
    </row>
    <row r="94" spans="1:27" s="1" customFormat="1" ht="15.75" x14ac:dyDescent="0.25">
      <c r="A94" s="14" t="s">
        <v>1046</v>
      </c>
      <c r="B94" s="8"/>
      <c r="C94" s="47"/>
      <c r="D94" s="8" t="s">
        <v>1</v>
      </c>
      <c r="E94" s="93">
        <v>1717</v>
      </c>
      <c r="F94" s="6">
        <v>39</v>
      </c>
      <c r="G94" s="89">
        <f>((($F$2+2)*($F$2+4)*($F$2+2-2*F94))/(2*($F$2+2*F94)*($F$2+4*F94))+(($F$2+1)-F94+1))*$F$1</f>
        <v>56.532143373387242</v>
      </c>
      <c r="H94" s="6">
        <v>41</v>
      </c>
      <c r="I94" s="89">
        <f>((($H$2+2)*($H$2+4)*($H$2+2-2*H94))/(2*($H$2+2*H94)*($H$2+4*H94))+(($H$2+1)-H94+1))*$H$1</f>
        <v>37.829203539138625</v>
      </c>
      <c r="J94" s="6">
        <v>28</v>
      </c>
      <c r="K94" s="89">
        <f>((($J$2+2)*($J$2+4)*($J$2+2-2*J94))/(2*($J$2+2*J94)*($J$2+4*J94))+(($J$2+1)-J94+1))*$J$1</f>
        <v>43.262936524392053</v>
      </c>
      <c r="L94" s="6"/>
      <c r="M94" s="89"/>
      <c r="N94" s="6">
        <v>5</v>
      </c>
      <c r="O94" s="89">
        <f>((($N$2+2)*($N$2+4)*($N$2+2-2*N94))/(2*($N$2+2*N94)*($N$2+4*N94))+(($N$2+1)-N94+1))*$N$1</f>
        <v>66.387755709734094</v>
      </c>
      <c r="P94" s="6"/>
      <c r="Q94" s="89"/>
      <c r="R94" s="6"/>
      <c r="S94" s="89"/>
      <c r="T94" s="6">
        <v>161</v>
      </c>
      <c r="U94" s="89">
        <f>((($T$2+2)*($T$2+4)*($T$2+2-2*T94))/(2*($T$2+2*T94)*($T$2+4*T94))+(($T$2+1)-T94+1))*$T$1</f>
        <v>3.573800279237954</v>
      </c>
      <c r="V94" s="6">
        <v>29</v>
      </c>
      <c r="W94" s="89">
        <f>((($V$2+2)*($V$2+4)*($V$2+2-2*V94))/(2*($V$2+2*V94)*($V$2+4*V94))+(($V$2+1)-V94+1))*$V$1</f>
        <v>51.126760563380273</v>
      </c>
      <c r="X94" s="6"/>
      <c r="Y94" s="89"/>
      <c r="Z94" s="6"/>
      <c r="AA94" s="89"/>
    </row>
    <row r="95" spans="1:27" s="1" customFormat="1" ht="15.75" x14ac:dyDescent="0.25">
      <c r="A95" s="14" t="s">
        <v>1061</v>
      </c>
      <c r="B95" s="8" t="s">
        <v>203</v>
      </c>
      <c r="C95" s="47">
        <v>1</v>
      </c>
      <c r="D95" s="8" t="s">
        <v>1</v>
      </c>
      <c r="E95" s="93">
        <v>1768</v>
      </c>
      <c r="F95" s="6">
        <v>99</v>
      </c>
      <c r="G95" s="89">
        <f>((($F$2+2)*($F$2+4)*($F$2+2-2*F95))/(2*($F$2+2*F95)*($F$2+4*F95))+(($F$2+1)-F95+1))*$F$1</f>
        <v>24.005358782322986</v>
      </c>
      <c r="H95" s="6">
        <v>57</v>
      </c>
      <c r="I95" s="89">
        <f>((($H$2+2)*($H$2+4)*($H$2+2-2*H95))/(2*($H$2+2*H95)*($H$2+4*H95))+(($H$2+1)-H95+1))*$H$1</f>
        <v>24.154348892421375</v>
      </c>
      <c r="J95" s="6">
        <v>39</v>
      </c>
      <c r="K95" s="89">
        <f>((($J$2+2)*($J$2+4)*($J$2+2-2*J95))/(2*($J$2+2*J95)*($J$2+4*J95))+(($J$2+1)-J95+1))*$J$1</f>
        <v>30.681248956420102</v>
      </c>
      <c r="L95" s="6"/>
      <c r="M95" s="89"/>
      <c r="N95" s="6"/>
      <c r="O95" s="89"/>
      <c r="P95" s="6"/>
      <c r="Q95" s="89"/>
      <c r="R95" s="6"/>
      <c r="S95" s="89"/>
      <c r="T95" s="6">
        <v>80</v>
      </c>
      <c r="U95" s="89">
        <f>((($T$2+2)*($T$2+4)*($T$2+2-2*T95))/(2*($T$2+2*T95)*($T$2+4*T95))+(($T$2+1)-T95+1))*$T$1</f>
        <v>37.220980975897824</v>
      </c>
      <c r="V95" s="6">
        <v>61</v>
      </c>
      <c r="W95" s="89">
        <f>((($V$2+2)*($V$2+4)*($V$2+2-2*V95))/(2*($V$2+2*V95)*($V$2+4*V95))+(($V$2+1)-V95+1))*$V$1</f>
        <v>23.468159383652338</v>
      </c>
      <c r="X95" s="6"/>
      <c r="Y95" s="89"/>
      <c r="Z95" s="6"/>
      <c r="AA95" s="89"/>
    </row>
    <row r="96" spans="1:27" s="1" customFormat="1" ht="15.75" x14ac:dyDescent="0.25">
      <c r="A96" s="92" t="s">
        <v>182</v>
      </c>
      <c r="B96" s="8"/>
      <c r="C96" s="47">
        <v>3</v>
      </c>
      <c r="D96" s="8" t="s">
        <v>1</v>
      </c>
      <c r="E96" s="93">
        <v>1562.2713066545771</v>
      </c>
      <c r="F96" s="6">
        <v>112</v>
      </c>
      <c r="G96" s="89">
        <f>((($F$2+2)*($F$2+4)*($F$2+2-2*F96))/(2*($F$2+2*F96)*($F$2+4*F96))+(($F$2+1)-F96+1))*$F$1</f>
        <v>18.027780455789326</v>
      </c>
      <c r="H96" s="6"/>
      <c r="I96" s="89"/>
      <c r="J96" s="6"/>
      <c r="K96" s="89"/>
      <c r="L96" s="6"/>
      <c r="M96" s="89"/>
      <c r="N96" s="6"/>
      <c r="O96" s="89"/>
      <c r="P96" s="6"/>
      <c r="Q96" s="89"/>
      <c r="R96" s="6"/>
      <c r="S96" s="89"/>
      <c r="T96" s="6">
        <v>164</v>
      </c>
      <c r="U96" s="89">
        <f>((($T$2+2)*($T$2+4)*($T$2+2-2*T96))/(2*($T$2+2*T96)*($T$2+4*T96))+(($T$2+1)-T96+1))*$T$1</f>
        <v>2.3991150270618071</v>
      </c>
      <c r="V96" s="6"/>
      <c r="W96" s="89"/>
      <c r="X96" s="6"/>
      <c r="Y96" s="89"/>
      <c r="Z96" s="6"/>
      <c r="AA96" s="89"/>
    </row>
    <row r="97" spans="1:27" s="1" customFormat="1" ht="15.75" x14ac:dyDescent="0.25">
      <c r="A97" s="14" t="s">
        <v>1057</v>
      </c>
      <c r="B97" s="8" t="s">
        <v>202</v>
      </c>
      <c r="C97" s="47" t="s">
        <v>36</v>
      </c>
      <c r="D97" s="8" t="s">
        <v>1</v>
      </c>
      <c r="E97" s="93">
        <v>1798.3223713091002</v>
      </c>
      <c r="F97" s="6">
        <v>79</v>
      </c>
      <c r="G97" s="89">
        <f>((($F$2+2)*($F$2+4)*($F$2+2-2*F97))/(2*($F$2+2*F97)*($F$2+4*F97))+(($F$2+1)-F97+1))*$F$1</f>
        <v>33.617021276595743</v>
      </c>
      <c r="H97" s="6">
        <v>24</v>
      </c>
      <c r="I97" s="89">
        <f>((($H$2+2)*($H$2+4)*($H$2+2-2*H97))/(2*($H$2+2*H97)*($H$2+4*H97))+(($H$2+1)-H97+1))*$H$1</f>
        <v>55.151753386903849</v>
      </c>
      <c r="J97" s="6">
        <v>19</v>
      </c>
      <c r="K97" s="89">
        <f>((($J$2+2)*($J$2+4)*($J$2+2-2*J97))/(2*($J$2+2*J97)*($J$2+4*J97))+(($J$2+1)-J97+1))*$J$1</f>
        <v>55.419143620229171</v>
      </c>
      <c r="L97" s="6">
        <v>8</v>
      </c>
      <c r="M97" s="89">
        <f>((($L$2+2)*($L$2+4)*($L$2+2-2*L97))/(2*($L$2+2*L97)*($L$2+4*L97))+(($L$2+1)-L97+1))*$L$1</f>
        <v>71.333259201601237</v>
      </c>
      <c r="N97" s="6"/>
      <c r="O97" s="89"/>
      <c r="P97" s="6">
        <v>3</v>
      </c>
      <c r="Q97" s="89">
        <f>((($P$2+2)*($P$2+4)*($P$2+2-2*P97))/(2*($P$2+2*P97)*($P$2+4*P97))+(($P$2+1)-P97+1))*$P$1</f>
        <v>88.949187484841133</v>
      </c>
      <c r="R97" s="6">
        <v>10</v>
      </c>
      <c r="S97" s="89">
        <f>((($R$2+2)*($R$2+4)*($R$2+2-2*R97))/(2*($R$2+2*R97)*($R$2+4*R97))+(($R$2+1)-R97+1))*$R$1</f>
        <v>62.742373905164605</v>
      </c>
      <c r="T97" s="6">
        <v>83</v>
      </c>
      <c r="U97" s="89">
        <f>((($T$2+2)*($T$2+4)*($T$2+2-2*T97))/(2*($T$2+2*T97)*($T$2+4*T97))+(($T$2+1)-T97+1))*$T$1</f>
        <v>35.843696921184673</v>
      </c>
      <c r="V97" s="6">
        <v>21</v>
      </c>
      <c r="W97" s="89">
        <f>((($V$2+2)*($V$2+4)*($V$2+2-2*V97))/(2*($V$2+2*V97)*($V$2+4*V97))+(($V$2+1)-V97+1))*$V$1</f>
        <v>60.206380384089059</v>
      </c>
      <c r="X97" s="6">
        <v>7</v>
      </c>
      <c r="Y97" s="89">
        <f>((($X$2+2)*($X$2+4)*($X$2+2-2*X97))/(2*($X$2+2*X97)*($X$2+4*X97))+(($X$2+1)-X97+1))*$X$1</f>
        <v>46.18181818181818</v>
      </c>
      <c r="Z97" s="6"/>
      <c r="AA97" s="89"/>
    </row>
    <row r="98" spans="1:27" s="1" customFormat="1" ht="15.75" x14ac:dyDescent="0.25">
      <c r="A98" s="14" t="s">
        <v>945</v>
      </c>
      <c r="B98" s="8"/>
      <c r="C98" s="47">
        <v>1</v>
      </c>
      <c r="D98" s="8" t="s">
        <v>1</v>
      </c>
      <c r="E98" s="93">
        <v>1836.5080673658324</v>
      </c>
      <c r="F98" s="6"/>
      <c r="G98" s="89"/>
      <c r="H98" s="6"/>
      <c r="I98" s="89"/>
      <c r="J98" s="6"/>
      <c r="K98" s="89"/>
      <c r="L98" s="6"/>
      <c r="M98" s="89"/>
      <c r="N98" s="6"/>
      <c r="O98" s="89"/>
      <c r="P98" s="6"/>
      <c r="Q98" s="89"/>
      <c r="R98" s="6"/>
      <c r="S98" s="89"/>
      <c r="T98" s="6"/>
      <c r="U98" s="89"/>
      <c r="V98" s="6"/>
      <c r="W98" s="89"/>
      <c r="X98" s="6"/>
      <c r="Y98" s="89"/>
      <c r="Z98" s="6"/>
      <c r="AA98" s="89"/>
    </row>
    <row r="99" spans="1:27" s="36" customFormat="1" ht="15.75" x14ac:dyDescent="0.25">
      <c r="A99" s="14" t="s">
        <v>617</v>
      </c>
      <c r="B99" s="8"/>
      <c r="C99" s="47"/>
      <c r="D99" s="8" t="s">
        <v>478</v>
      </c>
      <c r="E99" s="93">
        <v>1223.433305564384</v>
      </c>
      <c r="F99" s="6"/>
      <c r="G99" s="89"/>
      <c r="H99" s="6"/>
      <c r="I99" s="89"/>
      <c r="J99" s="6"/>
      <c r="K99" s="89"/>
      <c r="L99" s="6"/>
      <c r="M99" s="89"/>
      <c r="N99" s="6"/>
      <c r="O99" s="89"/>
      <c r="P99" s="6"/>
      <c r="Q99" s="89"/>
      <c r="R99" s="6"/>
      <c r="S99" s="89"/>
      <c r="T99" s="6"/>
      <c r="U99" s="89"/>
      <c r="V99" s="6"/>
      <c r="W99" s="89"/>
      <c r="X99" s="6"/>
      <c r="Y99" s="89"/>
      <c r="Z99" s="6"/>
      <c r="AA99" s="89"/>
    </row>
    <row r="100" spans="1:27" s="36" customFormat="1" ht="15.75" x14ac:dyDescent="0.25">
      <c r="A100" s="92" t="s">
        <v>423</v>
      </c>
      <c r="B100" s="8"/>
      <c r="C100" s="47">
        <v>4</v>
      </c>
      <c r="D100" s="8" t="s">
        <v>1</v>
      </c>
      <c r="E100" s="93">
        <v>1409.2476270675795</v>
      </c>
      <c r="F100" s="6">
        <v>129</v>
      </c>
      <c r="G100" s="89">
        <f>((($F$2+2)*($F$2+4)*($F$2+2-2*F100))/(2*($F$2+2*F100)*($F$2+4*F100))+(($F$2+1)-F100+1))*$F$1</f>
        <v>10.407079472759399</v>
      </c>
      <c r="H100" s="6"/>
      <c r="I100" s="89"/>
      <c r="J100" s="6"/>
      <c r="K100" s="89"/>
      <c r="L100" s="6"/>
      <c r="M100" s="89"/>
      <c r="N100" s="6"/>
      <c r="O100" s="89"/>
      <c r="P100" s="6"/>
      <c r="Q100" s="89"/>
      <c r="R100" s="6"/>
      <c r="S100" s="89"/>
      <c r="T100" s="6">
        <v>170</v>
      </c>
      <c r="U100" s="89">
        <f>((($T$2+2)*($T$2+4)*($T$2+2-2*T100))/(2*($T$2+2*T100)*($T$2+4*T100))+(($T$2+1)-T100+1))*$T$1</f>
        <v>5.6379435759058905E-2</v>
      </c>
      <c r="V100" s="6"/>
      <c r="W100" s="89"/>
      <c r="X100" s="6"/>
      <c r="Y100" s="89"/>
      <c r="Z100" s="6"/>
      <c r="AA100" s="89"/>
    </row>
    <row r="101" spans="1:27" s="36" customFormat="1" ht="15.75" x14ac:dyDescent="0.25">
      <c r="A101" s="14" t="s">
        <v>0</v>
      </c>
      <c r="B101" s="8" t="s">
        <v>203</v>
      </c>
      <c r="C101" s="47" t="s">
        <v>36</v>
      </c>
      <c r="D101" s="8" t="s">
        <v>1</v>
      </c>
      <c r="E101" s="93">
        <v>2071</v>
      </c>
      <c r="F101" s="6">
        <v>4</v>
      </c>
      <c r="G101" s="89">
        <f>((($F$2+2)*($F$2+4)*($F$2+2-2*F101))/(2*($F$2+2*F101)*($F$2+4*F101))+(($F$2+1)-F101+1))*$F$1</f>
        <v>94.134031691628138</v>
      </c>
      <c r="H101" s="6">
        <v>3</v>
      </c>
      <c r="I101" s="89">
        <f>((($H$2+2)*($H$2+4)*($H$2+2-2*H101))/(2*($H$2+2*H101)*($H$2+4*H101))+(($H$2+1)-H101+1))*$H$1</f>
        <v>93.298089347185538</v>
      </c>
      <c r="J101" s="6"/>
      <c r="K101" s="89"/>
      <c r="L101" s="6"/>
      <c r="M101" s="89"/>
      <c r="N101" s="6"/>
      <c r="O101" s="89"/>
      <c r="P101" s="6"/>
      <c r="Q101" s="89"/>
      <c r="R101" s="6">
        <v>5</v>
      </c>
      <c r="S101" s="89">
        <f>((($R$2+2)*($R$2+4)*($R$2+2-2*R101))/(2*($R$2+2*R101)*($R$2+4*R101))+(($R$2+1)-R101+1))*$R$1</f>
        <v>79.053803339517629</v>
      </c>
      <c r="T101" s="6">
        <v>25</v>
      </c>
      <c r="U101" s="89">
        <f>((($T$2+2)*($T$2+4)*($T$2+2-2*T101))/(2*($T$2+2*T101)*($T$2+4*T101))+(($T$2+1)-T101+1))*$T$1</f>
        <v>69.907226834568448</v>
      </c>
      <c r="V101" s="6">
        <v>56</v>
      </c>
      <c r="W101" s="89">
        <f>((($V$2+2)*($V$2+4)*($V$2+2-2*V101))/(2*($V$2+2*V101)*($V$2+4*V101))+(($V$2+1)-V101+1))*$V$1</f>
        <v>27.359909594957543</v>
      </c>
      <c r="X101" s="6"/>
      <c r="Y101" s="89"/>
      <c r="Z101" s="6"/>
      <c r="AA101" s="89"/>
    </row>
    <row r="102" spans="1:27" s="36" customFormat="1" ht="15.75" x14ac:dyDescent="0.25">
      <c r="A102" s="14" t="s">
        <v>718</v>
      </c>
      <c r="B102" s="8"/>
      <c r="C102" s="47"/>
      <c r="D102" s="8" t="s">
        <v>35</v>
      </c>
      <c r="E102" s="93">
        <v>1268</v>
      </c>
      <c r="F102" s="6"/>
      <c r="G102" s="89"/>
      <c r="H102" s="6"/>
      <c r="I102" s="89"/>
      <c r="J102" s="6"/>
      <c r="K102" s="89"/>
      <c r="L102" s="6"/>
      <c r="M102" s="89"/>
      <c r="N102" s="6"/>
      <c r="O102" s="89"/>
      <c r="P102" s="6"/>
      <c r="Q102" s="89"/>
      <c r="R102" s="6"/>
      <c r="S102" s="89"/>
      <c r="T102" s="6"/>
      <c r="U102" s="89"/>
      <c r="V102" s="6"/>
      <c r="W102" s="89"/>
      <c r="X102" s="6"/>
      <c r="Y102" s="89"/>
      <c r="Z102" s="6"/>
      <c r="AA102" s="89"/>
    </row>
    <row r="103" spans="1:27" s="36" customFormat="1" ht="15.75" x14ac:dyDescent="0.25">
      <c r="A103" s="14" t="s">
        <v>946</v>
      </c>
      <c r="B103" s="8"/>
      <c r="C103" s="47" t="s">
        <v>36</v>
      </c>
      <c r="D103" s="8" t="s">
        <v>1</v>
      </c>
      <c r="E103" s="93">
        <v>1866</v>
      </c>
      <c r="F103" s="6"/>
      <c r="G103" s="89"/>
      <c r="H103" s="6"/>
      <c r="I103" s="89"/>
      <c r="J103" s="6"/>
      <c r="K103" s="89"/>
      <c r="L103" s="6"/>
      <c r="M103" s="89"/>
      <c r="N103" s="6"/>
      <c r="O103" s="89"/>
      <c r="P103" s="6"/>
      <c r="Q103" s="89"/>
      <c r="R103" s="6"/>
      <c r="S103" s="89"/>
      <c r="T103" s="6"/>
      <c r="U103" s="89"/>
      <c r="V103" s="6"/>
      <c r="W103" s="89"/>
      <c r="X103" s="6"/>
      <c r="Y103" s="89"/>
      <c r="Z103" s="6"/>
      <c r="AA103" s="89"/>
    </row>
    <row r="104" spans="1:27" s="36" customFormat="1" ht="15.75" x14ac:dyDescent="0.25">
      <c r="A104" s="14" t="s">
        <v>555</v>
      </c>
      <c r="B104" s="8"/>
      <c r="C104" s="47">
        <v>4</v>
      </c>
      <c r="D104" s="8" t="s">
        <v>34</v>
      </c>
      <c r="E104" s="93">
        <v>1200</v>
      </c>
      <c r="F104" s="6"/>
      <c r="G104" s="89"/>
      <c r="H104" s="6"/>
      <c r="I104" s="89"/>
      <c r="J104" s="6"/>
      <c r="K104" s="89"/>
      <c r="L104" s="6"/>
      <c r="M104" s="89"/>
      <c r="N104" s="6"/>
      <c r="O104" s="89"/>
      <c r="P104" s="6"/>
      <c r="Q104" s="89"/>
      <c r="R104" s="6"/>
      <c r="S104" s="89"/>
      <c r="T104" s="6"/>
      <c r="U104" s="89"/>
      <c r="V104" s="6"/>
      <c r="W104" s="89"/>
      <c r="X104" s="6"/>
      <c r="Y104" s="89"/>
      <c r="Z104" s="6"/>
      <c r="AA104" s="89"/>
    </row>
    <row r="105" spans="1:27" s="36" customFormat="1" ht="15.75" x14ac:dyDescent="0.25">
      <c r="A105" s="14" t="s">
        <v>743</v>
      </c>
      <c r="B105" s="8"/>
      <c r="C105" s="47"/>
      <c r="D105" s="8" t="s">
        <v>478</v>
      </c>
      <c r="E105" s="93">
        <v>1202.9887692526706</v>
      </c>
      <c r="F105" s="6"/>
      <c r="G105" s="89"/>
      <c r="H105" s="6"/>
      <c r="I105" s="89"/>
      <c r="J105" s="6"/>
      <c r="K105" s="89"/>
      <c r="L105" s="6"/>
      <c r="M105" s="89"/>
      <c r="N105" s="6"/>
      <c r="O105" s="89"/>
      <c r="P105" s="6"/>
      <c r="Q105" s="89"/>
      <c r="R105" s="6"/>
      <c r="S105" s="89"/>
      <c r="T105" s="6"/>
      <c r="U105" s="89"/>
      <c r="V105" s="6"/>
      <c r="W105" s="89"/>
      <c r="X105" s="6"/>
      <c r="Y105" s="89"/>
      <c r="Z105" s="6"/>
      <c r="AA105" s="89"/>
    </row>
    <row r="106" spans="1:27" s="36" customFormat="1" ht="15.75" x14ac:dyDescent="0.25">
      <c r="A106" s="14" t="s">
        <v>467</v>
      </c>
      <c r="B106" s="8"/>
      <c r="C106" s="47">
        <v>2</v>
      </c>
      <c r="D106" s="8" t="s">
        <v>35</v>
      </c>
      <c r="E106" s="93">
        <v>1600</v>
      </c>
      <c r="F106" s="6"/>
      <c r="G106" s="89"/>
      <c r="H106" s="6"/>
      <c r="I106" s="89"/>
      <c r="J106" s="6"/>
      <c r="K106" s="89"/>
      <c r="L106" s="6"/>
      <c r="M106" s="89"/>
      <c r="N106" s="6"/>
      <c r="O106" s="89"/>
      <c r="P106" s="6"/>
      <c r="Q106" s="89"/>
      <c r="R106" s="6"/>
      <c r="S106" s="89"/>
      <c r="T106" s="6"/>
      <c r="U106" s="89"/>
      <c r="V106" s="6"/>
      <c r="W106" s="89"/>
      <c r="X106" s="6"/>
      <c r="Y106" s="89"/>
      <c r="Z106" s="6"/>
      <c r="AA106" s="89"/>
    </row>
    <row r="107" spans="1:27" s="36" customFormat="1" ht="15.75" x14ac:dyDescent="0.25">
      <c r="A107" s="14" t="s">
        <v>665</v>
      </c>
      <c r="B107" s="8"/>
      <c r="C107" s="47"/>
      <c r="D107" s="8" t="s">
        <v>1</v>
      </c>
      <c r="E107" s="93">
        <v>1286</v>
      </c>
      <c r="F107" s="6"/>
      <c r="G107" s="89"/>
      <c r="H107" s="6"/>
      <c r="I107" s="89"/>
      <c r="J107" s="6"/>
      <c r="K107" s="89"/>
      <c r="L107" s="6"/>
      <c r="M107" s="89"/>
      <c r="N107" s="6"/>
      <c r="O107" s="89"/>
      <c r="P107" s="6"/>
      <c r="Q107" s="89"/>
      <c r="R107" s="6"/>
      <c r="S107" s="89"/>
      <c r="T107" s="6"/>
      <c r="U107" s="89"/>
      <c r="V107" s="6"/>
      <c r="W107" s="89"/>
      <c r="X107" s="6"/>
      <c r="Y107" s="89"/>
      <c r="Z107" s="6"/>
      <c r="AA107" s="89"/>
    </row>
    <row r="108" spans="1:27" s="36" customFormat="1" ht="15.75" x14ac:dyDescent="0.25">
      <c r="A108" s="14" t="s">
        <v>1070</v>
      </c>
      <c r="B108" s="8"/>
      <c r="C108" s="47"/>
      <c r="D108" s="8" t="s">
        <v>35</v>
      </c>
      <c r="E108" s="93">
        <v>1537.4659639525707</v>
      </c>
      <c r="F108" s="6">
        <v>127</v>
      </c>
      <c r="G108" s="89">
        <f>((($F$2+2)*($F$2+4)*($F$2+2-2*F108))/(2*($F$2+2*F108)*($F$2+4*F108))+(($F$2+1)-F108+1))*$F$1</f>
        <v>11.294789953795462</v>
      </c>
      <c r="H108" s="6"/>
      <c r="I108" s="89"/>
      <c r="J108" s="6">
        <v>40</v>
      </c>
      <c r="K108" s="89">
        <f>((($J$2+2)*($J$2+4)*($J$2+2-2*J108))/(2*($J$2+2*J108)*($J$2+4*J108))+(($J$2+1)-J108+1))*$J$1</f>
        <v>29.605906480721906</v>
      </c>
      <c r="L108" s="6">
        <v>22</v>
      </c>
      <c r="M108" s="89">
        <f>((($L$2+2)*($L$2+4)*($L$2+2-2*L108))/(2*($L$2+2*L108)*($L$2+4*L108))+(($L$2+1)-L108+1))*$L$1</f>
        <v>42.559867247775536</v>
      </c>
      <c r="N108" s="6"/>
      <c r="O108" s="89"/>
      <c r="P108" s="6"/>
      <c r="Q108" s="89"/>
      <c r="R108" s="6"/>
      <c r="S108" s="89"/>
      <c r="T108" s="6">
        <v>55</v>
      </c>
      <c r="U108" s="89">
        <f>((($T$2+2)*($T$2+4)*($T$2+2-2*T108))/(2*($T$2+2*T108)*($T$2+4*T108))+(($T$2+1)-T108+1))*$T$1</f>
        <v>49.709599480870189</v>
      </c>
      <c r="V108" s="6"/>
      <c r="W108" s="89"/>
      <c r="X108" s="6"/>
      <c r="Y108" s="89"/>
      <c r="Z108" s="6"/>
      <c r="AA108" s="89"/>
    </row>
    <row r="109" spans="1:27" s="36" customFormat="1" ht="15.75" x14ac:dyDescent="0.25">
      <c r="A109" s="14" t="s">
        <v>164</v>
      </c>
      <c r="B109" s="8"/>
      <c r="C109" s="47" t="s">
        <v>36</v>
      </c>
      <c r="D109" s="8" t="s">
        <v>1</v>
      </c>
      <c r="E109" s="93">
        <v>1815.9778554284137</v>
      </c>
      <c r="F109" s="6"/>
      <c r="G109" s="89"/>
      <c r="H109" s="6"/>
      <c r="I109" s="89"/>
      <c r="J109" s="6"/>
      <c r="K109" s="89"/>
      <c r="L109" s="6"/>
      <c r="M109" s="89"/>
      <c r="N109" s="6"/>
      <c r="O109" s="89"/>
      <c r="P109" s="6"/>
      <c r="Q109" s="89"/>
      <c r="R109" s="6"/>
      <c r="S109" s="89"/>
      <c r="T109" s="6">
        <v>111</v>
      </c>
      <c r="U109" s="89">
        <f>((($T$2+2)*($T$2+4)*($T$2+2-2*T109))/(2*($T$2+2*T109)*($T$2+4*T109))+(($T$2+1)-T109+1))*$T$1</f>
        <v>23.685395170609727</v>
      </c>
      <c r="V109" s="6"/>
      <c r="W109" s="89"/>
      <c r="X109" s="6"/>
      <c r="Y109" s="89"/>
      <c r="Z109" s="6"/>
      <c r="AA109" s="89"/>
    </row>
    <row r="110" spans="1:27" s="36" customFormat="1" ht="15.75" x14ac:dyDescent="0.25">
      <c r="A110" s="14" t="s">
        <v>1058</v>
      </c>
      <c r="B110" s="8"/>
      <c r="C110" s="47"/>
      <c r="D110" s="8" t="s">
        <v>1</v>
      </c>
      <c r="E110" s="93">
        <v>1613.1106455747035</v>
      </c>
      <c r="F110" s="6">
        <v>80</v>
      </c>
      <c r="G110" s="89">
        <f>((($F$2+2)*($F$2+4)*($F$2+2-2*F110))/(2*($F$2+2*F110)*($F$2+4*F110))+(($F$2+1)-F110+1))*$F$1</f>
        <v>33.119971392812445</v>
      </c>
      <c r="H110" s="6"/>
      <c r="I110" s="89"/>
      <c r="J110" s="6"/>
      <c r="K110" s="89"/>
      <c r="L110" s="6"/>
      <c r="M110" s="89"/>
      <c r="N110" s="6"/>
      <c r="O110" s="89"/>
      <c r="P110" s="6"/>
      <c r="Q110" s="89"/>
      <c r="R110" s="6"/>
      <c r="S110" s="89"/>
      <c r="T110" s="6">
        <v>100</v>
      </c>
      <c r="U110" s="89">
        <f>((($T$2+2)*($T$2+4)*($T$2+2-2*T110))/(2*($T$2+2*T110)*($T$2+4*T110))+(($T$2+1)-T110+1))*$T$1</f>
        <v>28.33924483962269</v>
      </c>
      <c r="V110" s="6"/>
      <c r="W110" s="89"/>
      <c r="X110" s="6"/>
      <c r="Y110" s="89"/>
      <c r="Z110" s="6"/>
      <c r="AA110" s="89"/>
    </row>
    <row r="111" spans="1:27" s="36" customFormat="1" ht="15.75" x14ac:dyDescent="0.25">
      <c r="A111" s="14" t="s">
        <v>135</v>
      </c>
      <c r="B111" s="8" t="s">
        <v>203</v>
      </c>
      <c r="C111" s="47" t="s">
        <v>36</v>
      </c>
      <c r="D111" s="8" t="s">
        <v>1</v>
      </c>
      <c r="E111" s="93">
        <v>2184.9832981009322</v>
      </c>
      <c r="F111" s="6"/>
      <c r="G111" s="89"/>
      <c r="H111" s="6"/>
      <c r="I111" s="89"/>
      <c r="J111" s="6"/>
      <c r="K111" s="89"/>
      <c r="L111" s="6"/>
      <c r="M111" s="89"/>
      <c r="N111" s="6"/>
      <c r="O111" s="89"/>
      <c r="P111" s="6"/>
      <c r="Q111" s="89"/>
      <c r="R111" s="6"/>
      <c r="S111" s="89"/>
      <c r="T111" s="6"/>
      <c r="U111" s="89"/>
      <c r="V111" s="6"/>
      <c r="W111" s="89"/>
      <c r="X111" s="6"/>
      <c r="Y111" s="89"/>
      <c r="Z111" s="6"/>
      <c r="AA111" s="89"/>
    </row>
    <row r="112" spans="1:27" s="36" customFormat="1" ht="15.75" x14ac:dyDescent="0.25">
      <c r="A112" s="14" t="s">
        <v>140</v>
      </c>
      <c r="B112" s="8" t="s">
        <v>202</v>
      </c>
      <c r="C112" s="47" t="s">
        <v>36</v>
      </c>
      <c r="D112" s="8" t="s">
        <v>1</v>
      </c>
      <c r="E112" s="93">
        <v>2058</v>
      </c>
      <c r="F112" s="6">
        <v>31</v>
      </c>
      <c r="G112" s="89">
        <f>((($F$2+2)*($F$2+4)*($F$2+2-2*F112))/(2*($F$2+2*F112)*($F$2+4*F112))+(($F$2+1)-F112+1))*$F$1</f>
        <v>62.501882267644511</v>
      </c>
      <c r="H112" s="6"/>
      <c r="I112" s="89"/>
      <c r="J112" s="6"/>
      <c r="K112" s="89"/>
      <c r="L112" s="6"/>
      <c r="M112" s="89"/>
      <c r="N112" s="6"/>
      <c r="O112" s="89"/>
      <c r="P112" s="6"/>
      <c r="Q112" s="89"/>
      <c r="R112" s="6"/>
      <c r="S112" s="89"/>
      <c r="T112" s="6"/>
      <c r="U112" s="89"/>
      <c r="V112" s="6"/>
      <c r="W112" s="89"/>
      <c r="X112" s="6"/>
      <c r="Y112" s="89"/>
      <c r="Z112" s="6"/>
      <c r="AA112" s="89"/>
    </row>
    <row r="113" spans="1:27" s="36" customFormat="1" ht="15.75" x14ac:dyDescent="0.25">
      <c r="A113" s="14" t="s">
        <v>98</v>
      </c>
      <c r="B113" s="8"/>
      <c r="C113" s="47" t="s">
        <v>36</v>
      </c>
      <c r="D113" s="8" t="s">
        <v>1</v>
      </c>
      <c r="E113" s="93">
        <v>1787</v>
      </c>
      <c r="F113" s="6">
        <v>46</v>
      </c>
      <c r="G113" s="89">
        <f>((($F$2+2)*($F$2+4)*($F$2+2-2*F113))/(2*($F$2+2*F113)*($F$2+4*F113))+(($F$2+1)-F113+1))*$F$1</f>
        <v>51.869675804432958</v>
      </c>
      <c r="H113" s="6">
        <v>6</v>
      </c>
      <c r="I113" s="89">
        <f>((($H$2+2)*($H$2+4)*($H$2+2-2*H113))/(2*($H$2+2*H113)*($H$2+4*H113))+(($H$2+1)-H113+1))*$H$1</f>
        <v>84.974090395189464</v>
      </c>
      <c r="J113" s="6"/>
      <c r="K113" s="89"/>
      <c r="L113" s="6"/>
      <c r="M113" s="89"/>
      <c r="N113" s="6"/>
      <c r="O113" s="89"/>
      <c r="P113" s="6"/>
      <c r="Q113" s="89"/>
      <c r="R113" s="6"/>
      <c r="S113" s="89"/>
      <c r="T113" s="6">
        <v>64</v>
      </c>
      <c r="U113" s="89">
        <f>((($T$2+2)*($T$2+4)*($T$2+2-2*T113))/(2*($T$2+2*T113)*($T$2+4*T113))+(($T$2+1)-T113+1))*$T$1</f>
        <v>44.95796412578197</v>
      </c>
      <c r="V113" s="6">
        <v>44</v>
      </c>
      <c r="W113" s="89">
        <f>((($V$2+2)*($V$2+4)*($V$2+2-2*V113))/(2*($V$2+2*V113)*($V$2+4*V113))+(($V$2+1)-V113+1))*$V$1</f>
        <v>37.159022511135184</v>
      </c>
      <c r="X113" s="6"/>
      <c r="Y113" s="89"/>
      <c r="Z113" s="6"/>
      <c r="AA113" s="89"/>
    </row>
    <row r="114" spans="1:27" s="36" customFormat="1" ht="15.75" x14ac:dyDescent="0.25">
      <c r="A114" s="92" t="s">
        <v>115</v>
      </c>
      <c r="B114" s="8"/>
      <c r="C114" s="47" t="s">
        <v>36</v>
      </c>
      <c r="D114" s="8" t="s">
        <v>1</v>
      </c>
      <c r="E114" s="93">
        <v>1976.6159036956872</v>
      </c>
      <c r="F114" s="6">
        <v>17</v>
      </c>
      <c r="G114" s="89">
        <f>((($F$2+2)*($F$2+4)*($F$2+2-2*F114))/(2*($F$2+2*F114)*($F$2+4*F114))+(($F$2+1)-F114+1))*$F$1</f>
        <v>75.67109262517998</v>
      </c>
      <c r="H114" s="6"/>
      <c r="I114" s="89"/>
      <c r="J114" s="6"/>
      <c r="K114" s="89"/>
      <c r="L114" s="6"/>
      <c r="M114" s="89"/>
      <c r="N114" s="6"/>
      <c r="O114" s="89"/>
      <c r="P114" s="6"/>
      <c r="Q114" s="89"/>
      <c r="R114" s="6"/>
      <c r="S114" s="89"/>
      <c r="T114" s="6">
        <v>10</v>
      </c>
      <c r="U114" s="89">
        <f>((($T$2+2)*($T$2+4)*($T$2+2-2*T114))/(2*($T$2+2*T114)*($T$2+4*T114))+(($T$2+1)-T114+1))*$T$1</f>
        <v>85.823988397005408</v>
      </c>
      <c r="V114" s="6"/>
      <c r="W114" s="89"/>
      <c r="X114" s="6"/>
      <c r="Y114" s="89"/>
      <c r="Z114" s="6"/>
      <c r="AA114" s="89"/>
    </row>
    <row r="115" spans="1:27" s="36" customFormat="1" ht="15.75" x14ac:dyDescent="0.25">
      <c r="A115" s="14" t="s">
        <v>125</v>
      </c>
      <c r="B115" s="8" t="s">
        <v>203</v>
      </c>
      <c r="C115" s="47" t="s">
        <v>36</v>
      </c>
      <c r="D115" s="8" t="s">
        <v>1</v>
      </c>
      <c r="E115" s="93">
        <v>2073</v>
      </c>
      <c r="F115" s="6">
        <v>15</v>
      </c>
      <c r="G115" s="89">
        <f>((($F$2+2)*($F$2+4)*($F$2+2-2*F115))/(2*($F$2+2*F115)*($F$2+4*F115))+(($F$2+1)-F115+1))*$F$1</f>
        <v>77.987578060787854</v>
      </c>
      <c r="H115" s="6"/>
      <c r="I115" s="89"/>
      <c r="J115" s="6"/>
      <c r="K115" s="89"/>
      <c r="L115" s="6"/>
      <c r="M115" s="89"/>
      <c r="N115" s="6"/>
      <c r="O115" s="89"/>
      <c r="P115" s="6"/>
      <c r="Q115" s="89"/>
      <c r="R115" s="6"/>
      <c r="S115" s="89"/>
      <c r="T115" s="6"/>
      <c r="U115" s="89"/>
      <c r="V115" s="6"/>
      <c r="W115" s="89"/>
      <c r="X115" s="6"/>
      <c r="Y115" s="89"/>
      <c r="Z115" s="6"/>
      <c r="AA115" s="89"/>
    </row>
    <row r="116" spans="1:27" s="36" customFormat="1" ht="15.75" x14ac:dyDescent="0.25">
      <c r="A116" s="14" t="s">
        <v>1047</v>
      </c>
      <c r="B116" s="8"/>
      <c r="C116" s="47" t="s">
        <v>36</v>
      </c>
      <c r="D116" s="8" t="s">
        <v>1</v>
      </c>
      <c r="E116" s="93">
        <v>1913</v>
      </c>
      <c r="F116" s="6">
        <v>40</v>
      </c>
      <c r="G116" s="89">
        <f>((($F$2+2)*($F$2+4)*($F$2+2-2*F116))/(2*($F$2+2*F116)*($F$2+4*F116))+(($F$2+1)-F116+1))*$F$1</f>
        <v>55.838442120447169</v>
      </c>
      <c r="H116" s="6"/>
      <c r="I116" s="89"/>
      <c r="J116" s="6"/>
      <c r="K116" s="89"/>
      <c r="L116" s="6"/>
      <c r="M116" s="89"/>
      <c r="N116" s="6"/>
      <c r="O116" s="89"/>
      <c r="P116" s="6"/>
      <c r="Q116" s="89"/>
      <c r="R116" s="6"/>
      <c r="S116" s="89"/>
      <c r="T116" s="6">
        <v>16</v>
      </c>
      <c r="U116" s="89">
        <f>((($T$2+2)*($T$2+4)*($T$2+2-2*T116))/(2*($T$2+2*T116)*($T$2+4*T116))+(($T$2+1)-T116+1))*$T$1</f>
        <v>78.628507654451397</v>
      </c>
      <c r="V116" s="6">
        <v>55</v>
      </c>
      <c r="W116" s="89">
        <f>((($V$2+2)*($V$2+4)*($V$2+2-2*V116))/(2*($V$2+2*V116)*($V$2+4*V116))+(($V$2+1)-V116+1))*$V$1</f>
        <v>28.149225061873672</v>
      </c>
      <c r="X116" s="6"/>
      <c r="Y116" s="89"/>
      <c r="Z116" s="6"/>
      <c r="AA116" s="89"/>
    </row>
    <row r="117" spans="1:27" s="36" customFormat="1" ht="15.75" x14ac:dyDescent="0.25">
      <c r="A117" s="14" t="s">
        <v>1132</v>
      </c>
      <c r="B117" s="8"/>
      <c r="C117" s="47"/>
      <c r="D117" s="8" t="s">
        <v>1</v>
      </c>
      <c r="E117" s="93">
        <v>1445.8991405190434</v>
      </c>
      <c r="F117" s="6"/>
      <c r="G117" s="89"/>
      <c r="H117" s="6"/>
      <c r="I117" s="89"/>
      <c r="J117" s="6"/>
      <c r="K117" s="89"/>
      <c r="L117" s="6"/>
      <c r="M117" s="89"/>
      <c r="N117" s="6"/>
      <c r="O117" s="89"/>
      <c r="P117" s="6"/>
      <c r="Q117" s="89"/>
      <c r="R117" s="6"/>
      <c r="S117" s="89"/>
      <c r="T117" s="6">
        <v>155</v>
      </c>
      <c r="U117" s="89">
        <f>((($T$2+2)*($T$2+4)*($T$2+2-2*T117))/(2*($T$2+2*T117)*($T$2+4*T117))+(($T$2+1)-T117+1))*$T$1</f>
        <v>5.9305827712003802</v>
      </c>
      <c r="V117" s="6"/>
      <c r="W117" s="89"/>
      <c r="X117" s="6"/>
      <c r="Y117" s="89"/>
      <c r="Z117" s="6"/>
      <c r="AA117" s="89"/>
    </row>
    <row r="118" spans="1:27" s="36" customFormat="1" ht="15.75" x14ac:dyDescent="0.25">
      <c r="A118" s="14" t="s">
        <v>1040</v>
      </c>
      <c r="B118" s="8"/>
      <c r="C118" s="47" t="s">
        <v>36</v>
      </c>
      <c r="D118" s="8" t="s">
        <v>1</v>
      </c>
      <c r="E118" s="93">
        <v>2054.1060164416645</v>
      </c>
      <c r="F118" s="6">
        <v>14</v>
      </c>
      <c r="G118" s="89">
        <f>((($F$2+2)*($F$2+4)*($F$2+2-2*F118))/(2*($F$2+2*F118)*($F$2+4*F118))+(($F$2+1)-F118+1))*$F$1</f>
        <v>79.201996753530111</v>
      </c>
      <c r="H118" s="6">
        <v>7</v>
      </c>
      <c r="I118" s="89">
        <f>((($H$2+2)*($H$2+4)*($H$2+2-2*H118))/(2*($H$2+2*H118)*($H$2+4*H118))+(($H$2+1)-H118+1))*$H$1</f>
        <v>82.555551545337508</v>
      </c>
      <c r="J118" s="6"/>
      <c r="K118" s="89"/>
      <c r="L118" s="6"/>
      <c r="M118" s="89"/>
      <c r="N118" s="6"/>
      <c r="O118" s="89"/>
      <c r="P118" s="6"/>
      <c r="Q118" s="89"/>
      <c r="R118" s="6"/>
      <c r="S118" s="89"/>
      <c r="T118" s="6"/>
      <c r="U118" s="89"/>
      <c r="V118" s="6"/>
      <c r="W118" s="89"/>
      <c r="X118" s="6"/>
      <c r="Y118" s="89"/>
      <c r="Z118" s="6"/>
      <c r="AA118" s="89"/>
    </row>
    <row r="119" spans="1:27" s="36" customFormat="1" ht="15.75" x14ac:dyDescent="0.25">
      <c r="A119" s="14" t="s">
        <v>765</v>
      </c>
      <c r="B119" s="8"/>
      <c r="C119" s="47"/>
      <c r="D119" s="8" t="s">
        <v>1</v>
      </c>
      <c r="E119" s="93">
        <v>1378.5874831826075</v>
      </c>
      <c r="F119" s="6">
        <v>139</v>
      </c>
      <c r="G119" s="89">
        <f>((($F$2+2)*($F$2+4)*($F$2+2-2*F119))/(2*($F$2+2*F119)*($F$2+4*F119))+(($F$2+1)-F119+1))*$F$1</f>
        <v>5.9963358381687559</v>
      </c>
      <c r="H119" s="6">
        <v>81</v>
      </c>
      <c r="I119" s="89">
        <f>((($H$2+2)*($H$2+4)*($H$2+2-2*H119))/(2*($H$2+2*H119)*($H$2+4*H119))+(($H$2+1)-H119+1))*$H$1</f>
        <v>5.2801458773312016</v>
      </c>
      <c r="J119" s="6">
        <v>58</v>
      </c>
      <c r="K119" s="89">
        <f>((($J$2+2)*($J$2+4)*($J$2+2-2*J119))/(2*($J$2+2*J119)*($J$2+4*J119))+(($J$2+1)-J119+1))*$J$1</f>
        <v>11.238930562329449</v>
      </c>
      <c r="L119" s="6"/>
      <c r="M119" s="89"/>
      <c r="N119" s="6"/>
      <c r="O119" s="89"/>
      <c r="P119" s="6"/>
      <c r="Q119" s="89"/>
      <c r="R119" s="6"/>
      <c r="S119" s="89"/>
      <c r="T119" s="6">
        <v>166</v>
      </c>
      <c r="U119" s="89">
        <f>((($T$2+2)*($T$2+4)*($T$2+2-2*T119))/(2*($T$2+2*T119)*($T$2+4*T119))+(($T$2+1)-T119+1))*$T$1</f>
        <v>1.6172560115394945</v>
      </c>
      <c r="V119" s="6"/>
      <c r="W119" s="89"/>
      <c r="X119" s="6"/>
      <c r="Y119" s="89"/>
      <c r="Z119" s="6"/>
      <c r="AA119" s="89"/>
    </row>
    <row r="120" spans="1:27" s="36" customFormat="1" ht="15.75" x14ac:dyDescent="0.25">
      <c r="A120" s="14" t="s">
        <v>671</v>
      </c>
      <c r="B120" s="8"/>
      <c r="C120" s="47"/>
      <c r="D120" s="8" t="s">
        <v>1</v>
      </c>
      <c r="E120" s="93">
        <v>1420.1607532401449</v>
      </c>
      <c r="F120" s="6"/>
      <c r="G120" s="89"/>
      <c r="H120" s="6"/>
      <c r="I120" s="89"/>
      <c r="J120" s="6"/>
      <c r="K120" s="89"/>
      <c r="L120" s="6"/>
      <c r="M120" s="89"/>
      <c r="N120" s="6"/>
      <c r="O120" s="89"/>
      <c r="P120" s="6"/>
      <c r="Q120" s="89"/>
      <c r="R120" s="6"/>
      <c r="S120" s="89"/>
      <c r="T120" s="6"/>
      <c r="U120" s="89"/>
      <c r="V120" s="6"/>
      <c r="W120" s="89"/>
      <c r="X120" s="6"/>
      <c r="Y120" s="89"/>
      <c r="Z120" s="6"/>
      <c r="AA120" s="89"/>
    </row>
    <row r="121" spans="1:27" s="36" customFormat="1" ht="15.75" x14ac:dyDescent="0.25">
      <c r="A121" s="14" t="s">
        <v>492</v>
      </c>
      <c r="B121" s="8"/>
      <c r="C121" s="47">
        <v>2</v>
      </c>
      <c r="D121" s="8" t="s">
        <v>27</v>
      </c>
      <c r="E121" s="93">
        <v>1600</v>
      </c>
      <c r="F121" s="6"/>
      <c r="G121" s="89"/>
      <c r="H121" s="6"/>
      <c r="I121" s="89"/>
      <c r="J121" s="6"/>
      <c r="K121" s="89"/>
      <c r="L121" s="6"/>
      <c r="M121" s="89"/>
      <c r="N121" s="6"/>
      <c r="O121" s="89"/>
      <c r="P121" s="6"/>
      <c r="Q121" s="89"/>
      <c r="R121" s="6"/>
      <c r="S121" s="89"/>
      <c r="T121" s="6"/>
      <c r="U121" s="89"/>
      <c r="V121" s="6"/>
      <c r="W121" s="89"/>
      <c r="X121" s="6"/>
      <c r="Y121" s="89"/>
      <c r="Z121" s="6"/>
      <c r="AA121" s="89"/>
    </row>
    <row r="122" spans="1:27" s="36" customFormat="1" ht="15.75" x14ac:dyDescent="0.25">
      <c r="A122" s="14" t="s">
        <v>1120</v>
      </c>
      <c r="B122" s="8"/>
      <c r="C122" s="47"/>
      <c r="D122" s="8" t="s">
        <v>1125</v>
      </c>
      <c r="E122" s="93">
        <v>1223.488790484043</v>
      </c>
      <c r="F122" s="6"/>
      <c r="G122" s="89"/>
      <c r="H122" s="6"/>
      <c r="I122" s="89"/>
      <c r="J122" s="6"/>
      <c r="K122" s="89"/>
      <c r="L122" s="6"/>
      <c r="M122" s="89"/>
      <c r="N122" s="6"/>
      <c r="O122" s="89"/>
      <c r="P122" s="6">
        <v>45</v>
      </c>
      <c r="Q122" s="89">
        <f>((($P$2+2)*($P$2+4)*($P$2+2-2*P122))/(2*($P$2+2*P122)*($P$2+4*P122))+(($P$2+1)-P122+1))*$P$1</f>
        <v>7.0304020921869892</v>
      </c>
      <c r="R122" s="6"/>
      <c r="S122" s="89"/>
      <c r="T122" s="6"/>
      <c r="U122" s="89"/>
      <c r="V122" s="6"/>
      <c r="W122" s="89"/>
      <c r="X122" s="6"/>
      <c r="Y122" s="89"/>
      <c r="Z122" s="6"/>
      <c r="AA122" s="89"/>
    </row>
    <row r="123" spans="1:27" s="36" customFormat="1" ht="15.75" x14ac:dyDescent="0.25">
      <c r="A123" s="14" t="s">
        <v>1071</v>
      </c>
      <c r="B123" s="8"/>
      <c r="C123" s="47"/>
      <c r="D123" s="8" t="s">
        <v>1</v>
      </c>
      <c r="E123" s="93">
        <v>1476</v>
      </c>
      <c r="F123" s="6">
        <v>128</v>
      </c>
      <c r="G123" s="89">
        <f>((($F$2+2)*($F$2+4)*($F$2+2-2*F123))/(2*($F$2+2*F123)*($F$2+4*F123))+(($F$2+1)-F123+1))*$F$1</f>
        <v>10.850680378552953</v>
      </c>
      <c r="H123" s="6"/>
      <c r="I123" s="89"/>
      <c r="J123" s="6"/>
      <c r="K123" s="89"/>
      <c r="L123" s="6"/>
      <c r="M123" s="89"/>
      <c r="N123" s="6"/>
      <c r="O123" s="89"/>
      <c r="P123" s="6"/>
      <c r="Q123" s="89"/>
      <c r="R123" s="6"/>
      <c r="S123" s="89"/>
      <c r="T123" s="6"/>
      <c r="U123" s="89"/>
      <c r="V123" s="6"/>
      <c r="W123" s="89"/>
      <c r="X123" s="6"/>
      <c r="Y123" s="89"/>
      <c r="Z123" s="6"/>
      <c r="AA123" s="89"/>
    </row>
    <row r="124" spans="1:27" s="36" customFormat="1" ht="15.75" x14ac:dyDescent="0.25">
      <c r="A124" s="14" t="s">
        <v>185</v>
      </c>
      <c r="B124" s="8"/>
      <c r="C124" s="47">
        <v>3</v>
      </c>
      <c r="D124" s="8" t="s">
        <v>1</v>
      </c>
      <c r="E124" s="93">
        <v>1441</v>
      </c>
      <c r="F124" s="6"/>
      <c r="G124" s="89"/>
      <c r="H124" s="6"/>
      <c r="I124" s="89"/>
      <c r="J124" s="6"/>
      <c r="K124" s="89"/>
      <c r="L124" s="6"/>
      <c r="M124" s="89"/>
      <c r="N124" s="6"/>
      <c r="O124" s="89"/>
      <c r="P124" s="6"/>
      <c r="Q124" s="89"/>
      <c r="R124" s="6"/>
      <c r="S124" s="89"/>
      <c r="T124" s="6"/>
      <c r="U124" s="89"/>
      <c r="V124" s="6"/>
      <c r="W124" s="89"/>
      <c r="X124" s="6"/>
      <c r="Y124" s="89"/>
      <c r="Z124" s="6"/>
      <c r="AA124" s="89"/>
    </row>
    <row r="125" spans="1:27" s="36" customFormat="1" ht="15.75" x14ac:dyDescent="0.25">
      <c r="A125" s="14" t="s">
        <v>173</v>
      </c>
      <c r="B125" s="8"/>
      <c r="C125" s="47" t="s">
        <v>36</v>
      </c>
      <c r="D125" s="8" t="s">
        <v>1</v>
      </c>
      <c r="E125" s="93">
        <v>2015.1785836359661</v>
      </c>
      <c r="F125" s="6"/>
      <c r="G125" s="89"/>
      <c r="H125" s="6"/>
      <c r="I125" s="89"/>
      <c r="J125" s="6"/>
      <c r="K125" s="89"/>
      <c r="L125" s="6"/>
      <c r="M125" s="89"/>
      <c r="N125" s="6"/>
      <c r="O125" s="89"/>
      <c r="P125" s="6"/>
      <c r="Q125" s="89"/>
      <c r="R125" s="6"/>
      <c r="S125" s="89"/>
      <c r="T125" s="6">
        <v>118</v>
      </c>
      <c r="U125" s="89">
        <f>((($T$2+2)*($T$2+4)*($T$2+2-2*T125))/(2*($T$2+2*T125)*($T$2+4*T125))+(($T$2+1)-T125+1))*$T$1</f>
        <v>20.783037906242274</v>
      </c>
      <c r="V125" s="6"/>
      <c r="W125" s="89"/>
      <c r="X125" s="6"/>
      <c r="Y125" s="89"/>
      <c r="Z125" s="6"/>
      <c r="AA125" s="89"/>
    </row>
    <row r="126" spans="1:27" s="36" customFormat="1" ht="15.75" x14ac:dyDescent="0.25">
      <c r="A126" s="92" t="s">
        <v>122</v>
      </c>
      <c r="B126" s="8"/>
      <c r="C126" s="47">
        <v>1</v>
      </c>
      <c r="D126" s="8" t="s">
        <v>1</v>
      </c>
      <c r="E126" s="93">
        <v>1694</v>
      </c>
      <c r="F126" s="6">
        <v>84</v>
      </c>
      <c r="G126" s="89">
        <f>((($F$2+2)*($F$2+4)*($F$2+2-2*F126))/(2*($F$2+2*F126)*($F$2+4*F126))+(($F$2+1)-F126+1))*$F$1</f>
        <v>31.151943040312986</v>
      </c>
      <c r="H126" s="6"/>
      <c r="I126" s="89"/>
      <c r="J126" s="6"/>
      <c r="K126" s="89"/>
      <c r="L126" s="6"/>
      <c r="M126" s="89"/>
      <c r="N126" s="6"/>
      <c r="O126" s="89"/>
      <c r="P126" s="6"/>
      <c r="Q126" s="89"/>
      <c r="R126" s="6"/>
      <c r="S126" s="89"/>
      <c r="T126" s="6"/>
      <c r="U126" s="89"/>
      <c r="V126" s="6"/>
      <c r="W126" s="89"/>
      <c r="X126" s="6"/>
      <c r="Y126" s="89"/>
      <c r="Z126" s="6"/>
      <c r="AA126" s="89"/>
    </row>
    <row r="127" spans="1:27" s="36" customFormat="1" ht="15.75" x14ac:dyDescent="0.25">
      <c r="A127" s="14" t="s">
        <v>502</v>
      </c>
      <c r="B127" s="8"/>
      <c r="C127" s="47">
        <v>2</v>
      </c>
      <c r="D127" s="8" t="s">
        <v>478</v>
      </c>
      <c r="E127" s="93">
        <v>1636.6113416128323</v>
      </c>
      <c r="F127" s="6"/>
      <c r="G127" s="89"/>
      <c r="H127" s="6"/>
      <c r="I127" s="89"/>
      <c r="J127" s="6"/>
      <c r="K127" s="89"/>
      <c r="L127" s="6"/>
      <c r="M127" s="89"/>
      <c r="N127" s="6">
        <v>13</v>
      </c>
      <c r="O127" s="89">
        <f>((($N$2+2)*($N$2+4)*($N$2+2-2*N127))/(2*($N$2+2*N127)*($N$2+4*N127))+(($N$2+1)-N127+1))*$N$1</f>
        <v>33.544121874101748</v>
      </c>
      <c r="P127" s="6"/>
      <c r="Q127" s="89"/>
      <c r="R127" s="6"/>
      <c r="S127" s="89"/>
      <c r="T127" s="6"/>
      <c r="U127" s="89"/>
      <c r="V127" s="6"/>
      <c r="W127" s="89"/>
      <c r="X127" s="6"/>
      <c r="Y127" s="89"/>
      <c r="Z127" s="6"/>
      <c r="AA127" s="89"/>
    </row>
    <row r="128" spans="1:27" s="36" customFormat="1" ht="15.75" x14ac:dyDescent="0.25">
      <c r="A128" s="14" t="s">
        <v>654</v>
      </c>
      <c r="B128" s="8"/>
      <c r="C128" s="47"/>
      <c r="D128" s="8" t="s">
        <v>1</v>
      </c>
      <c r="E128" s="93">
        <v>1419.734799094749</v>
      </c>
      <c r="F128" s="6"/>
      <c r="G128" s="89"/>
      <c r="H128" s="6"/>
      <c r="I128" s="89"/>
      <c r="J128" s="6"/>
      <c r="K128" s="89"/>
      <c r="L128" s="6"/>
      <c r="M128" s="89"/>
      <c r="N128" s="6"/>
      <c r="O128" s="89"/>
      <c r="P128" s="6"/>
      <c r="Q128" s="89"/>
      <c r="R128" s="6"/>
      <c r="S128" s="89"/>
      <c r="T128" s="6"/>
      <c r="U128" s="89"/>
      <c r="V128" s="6"/>
      <c r="W128" s="89"/>
      <c r="X128" s="6"/>
      <c r="Y128" s="89"/>
      <c r="Z128" s="6"/>
      <c r="AA128" s="89"/>
    </row>
    <row r="129" spans="1:27" s="36" customFormat="1" ht="15.75" x14ac:dyDescent="0.25">
      <c r="A129" s="14" t="s">
        <v>490</v>
      </c>
      <c r="B129" s="8"/>
      <c r="C129" s="47">
        <v>4</v>
      </c>
      <c r="D129" s="8" t="s">
        <v>16</v>
      </c>
      <c r="E129" s="93">
        <v>1200</v>
      </c>
      <c r="F129" s="6"/>
      <c r="G129" s="89"/>
      <c r="H129" s="6"/>
      <c r="I129" s="89"/>
      <c r="J129" s="6"/>
      <c r="K129" s="89"/>
      <c r="L129" s="6"/>
      <c r="M129" s="89"/>
      <c r="N129" s="6"/>
      <c r="O129" s="89"/>
      <c r="P129" s="6"/>
      <c r="Q129" s="89"/>
      <c r="R129" s="6"/>
      <c r="S129" s="89"/>
      <c r="T129" s="6"/>
      <c r="U129" s="89"/>
      <c r="V129" s="6"/>
      <c r="W129" s="89"/>
      <c r="X129" s="6"/>
      <c r="Y129" s="89"/>
      <c r="Z129" s="6"/>
      <c r="AA129" s="89"/>
    </row>
    <row r="130" spans="1:27" s="50" customFormat="1" ht="15.75" x14ac:dyDescent="0.25">
      <c r="A130" s="14" t="s">
        <v>425</v>
      </c>
      <c r="B130" s="8"/>
      <c r="C130" s="47">
        <v>4</v>
      </c>
      <c r="D130" s="8" t="s">
        <v>1</v>
      </c>
      <c r="E130" s="93">
        <v>1200</v>
      </c>
      <c r="F130" s="6"/>
      <c r="G130" s="89"/>
      <c r="H130" s="6"/>
      <c r="I130" s="89"/>
      <c r="J130" s="6"/>
      <c r="K130" s="89"/>
      <c r="L130" s="6"/>
      <c r="M130" s="89"/>
      <c r="N130" s="6"/>
      <c r="O130" s="89"/>
      <c r="P130" s="6"/>
      <c r="Q130" s="89"/>
      <c r="R130" s="6"/>
      <c r="S130" s="89"/>
      <c r="T130" s="6"/>
      <c r="U130" s="89"/>
      <c r="V130" s="6"/>
      <c r="W130" s="89"/>
      <c r="X130" s="6"/>
      <c r="Y130" s="89"/>
      <c r="Z130" s="6"/>
      <c r="AA130" s="89"/>
    </row>
    <row r="131" spans="1:27" s="36" customFormat="1" ht="15.75" x14ac:dyDescent="0.25">
      <c r="A131" s="92" t="s">
        <v>133</v>
      </c>
      <c r="B131" s="83"/>
      <c r="C131" s="47">
        <v>1</v>
      </c>
      <c r="D131" s="8" t="s">
        <v>1</v>
      </c>
      <c r="E131" s="93">
        <v>1493.2749629553584</v>
      </c>
      <c r="F131" s="6">
        <v>143</v>
      </c>
      <c r="G131" s="89">
        <f>((($F$2+2)*($F$2+4)*($F$2+2-2*F131))/(2*($F$2+2*F131)*($F$2+4*F131))+(($F$2+1)-F131+1))*$F$1</f>
        <v>4.2433642221839003</v>
      </c>
      <c r="H131" s="6"/>
      <c r="I131" s="89"/>
      <c r="J131" s="6"/>
      <c r="K131" s="89"/>
      <c r="L131" s="6"/>
      <c r="M131" s="89"/>
      <c r="N131" s="6"/>
      <c r="O131" s="89"/>
      <c r="P131" s="6"/>
      <c r="Q131" s="89"/>
      <c r="R131" s="6">
        <v>44</v>
      </c>
      <c r="S131" s="89">
        <f>((($R$2+2)*($R$2+4)*($R$2+2-2*R131))/(2*($R$2+2*R131)*($R$2+4*R131))+(($R$2+1)-R131+1))*$R$1</f>
        <v>3.4092087823431112</v>
      </c>
      <c r="T131" s="6">
        <v>152</v>
      </c>
      <c r="U131" s="89">
        <f>((($T$2+2)*($T$2+4)*($T$2+2-2*T131))/(2*($T$2+2*T131)*($T$2+4*T131))+(($T$2+1)-T131+1))*$T$1</f>
        <v>7.1130278923418162</v>
      </c>
      <c r="V131" s="6"/>
      <c r="W131" s="89"/>
      <c r="X131" s="6"/>
      <c r="Y131" s="89"/>
      <c r="Z131" s="6"/>
      <c r="AA131" s="89"/>
    </row>
    <row r="132" spans="1:27" s="36" customFormat="1" ht="15.75" x14ac:dyDescent="0.25">
      <c r="A132" s="14" t="s">
        <v>675</v>
      </c>
      <c r="B132" s="8"/>
      <c r="C132" s="47"/>
      <c r="D132" s="8" t="s">
        <v>1</v>
      </c>
      <c r="E132" s="93">
        <v>1411</v>
      </c>
      <c r="F132" s="6">
        <v>50</v>
      </c>
      <c r="G132" s="89">
        <f>((($F$2+2)*($F$2+4)*($F$2+2-2*F132))/(2*($F$2+2*F132)*($F$2+4*F132))+(($F$2+1)-F132+1))*$F$1</f>
        <v>49.380528328950511</v>
      </c>
      <c r="H132" s="6"/>
      <c r="I132" s="89"/>
      <c r="J132" s="6"/>
      <c r="K132" s="89"/>
      <c r="L132" s="6"/>
      <c r="M132" s="89"/>
      <c r="N132" s="6"/>
      <c r="O132" s="89"/>
      <c r="P132" s="6"/>
      <c r="Q132" s="89"/>
      <c r="R132" s="6"/>
      <c r="S132" s="89"/>
      <c r="T132" s="6"/>
      <c r="U132" s="89"/>
      <c r="V132" s="6"/>
      <c r="W132" s="89"/>
      <c r="X132" s="6"/>
      <c r="Y132" s="89"/>
      <c r="Z132" s="6"/>
      <c r="AA132" s="89"/>
    </row>
    <row r="133" spans="1:27" s="36" customFormat="1" ht="15.75" x14ac:dyDescent="0.25">
      <c r="A133" s="14" t="s">
        <v>1024</v>
      </c>
      <c r="B133" s="8"/>
      <c r="C133" s="47"/>
      <c r="D133" s="8" t="s">
        <v>1</v>
      </c>
      <c r="E133" s="93">
        <v>1478.1480679178783</v>
      </c>
      <c r="F133" s="6"/>
      <c r="G133" s="89"/>
      <c r="H133" s="6"/>
      <c r="I133" s="89"/>
      <c r="J133" s="6"/>
      <c r="K133" s="89"/>
      <c r="L133" s="6"/>
      <c r="M133" s="89"/>
      <c r="N133" s="6"/>
      <c r="O133" s="89"/>
      <c r="P133" s="6"/>
      <c r="Q133" s="89"/>
      <c r="R133" s="6"/>
      <c r="S133" s="89"/>
      <c r="T133" s="6"/>
      <c r="U133" s="89"/>
      <c r="V133" s="6"/>
      <c r="W133" s="89"/>
      <c r="X133" s="6"/>
      <c r="Y133" s="89"/>
      <c r="Z133" s="6"/>
      <c r="AA133" s="89"/>
    </row>
    <row r="134" spans="1:27" s="36" customFormat="1" ht="15.75" x14ac:dyDescent="0.25">
      <c r="A134" s="14" t="s">
        <v>61</v>
      </c>
      <c r="B134" s="8"/>
      <c r="C134" s="47">
        <v>2</v>
      </c>
      <c r="D134" s="8" t="s">
        <v>34</v>
      </c>
      <c r="E134" s="93">
        <v>1600</v>
      </c>
      <c r="F134" s="6"/>
      <c r="G134" s="89"/>
      <c r="H134" s="6"/>
      <c r="I134" s="89"/>
      <c r="J134" s="6"/>
      <c r="K134" s="89"/>
      <c r="L134" s="6"/>
      <c r="M134" s="89"/>
      <c r="N134" s="6"/>
      <c r="O134" s="89"/>
      <c r="P134" s="6"/>
      <c r="Q134" s="89"/>
      <c r="R134" s="6"/>
      <c r="S134" s="89"/>
      <c r="T134" s="6"/>
      <c r="U134" s="89"/>
      <c r="V134" s="6"/>
      <c r="W134" s="89"/>
      <c r="X134" s="6"/>
      <c r="Y134" s="89"/>
      <c r="Z134" s="6"/>
      <c r="AA134" s="89"/>
    </row>
    <row r="135" spans="1:27" s="36" customFormat="1" ht="15.75" x14ac:dyDescent="0.25">
      <c r="A135" s="14" t="s">
        <v>1102</v>
      </c>
      <c r="B135" s="8"/>
      <c r="C135" s="47"/>
      <c r="D135" s="8" t="s">
        <v>35</v>
      </c>
      <c r="E135" s="93">
        <v>1500.8668416229877</v>
      </c>
      <c r="F135" s="6"/>
      <c r="G135" s="89"/>
      <c r="H135" s="6"/>
      <c r="I135" s="89"/>
      <c r="J135" s="6"/>
      <c r="K135" s="89"/>
      <c r="L135" s="6">
        <v>32</v>
      </c>
      <c r="M135" s="89">
        <f>((($L$2+2)*($L$2+4)*($L$2+2-2*L135))/(2*($L$2+2*L135)*($L$2+4*L135))+(($L$2+1)-L135+1))*$L$1</f>
        <v>27.743887148162909</v>
      </c>
      <c r="N135" s="6"/>
      <c r="O135" s="89"/>
      <c r="P135" s="6"/>
      <c r="Q135" s="89"/>
      <c r="R135" s="6">
        <v>37</v>
      </c>
      <c r="S135" s="89">
        <f>((($R$2+2)*($R$2+4)*($R$2+2-2*R135))/(2*($R$2+2*R135)*($R$2+4*R135))+(($R$2+1)-R135+1))*$R$1</f>
        <v>13.799705449189984</v>
      </c>
      <c r="T135" s="6">
        <v>160</v>
      </c>
      <c r="U135" s="89">
        <f>((($T$2+2)*($T$2+4)*($T$2+2-2*T135))/(2*($T$2+2*T135)*($T$2+4*T135))+(($T$2+1)-T135+1))*$T$1</f>
        <v>3.9658906673772085</v>
      </c>
      <c r="V135" s="6"/>
      <c r="W135" s="89"/>
      <c r="X135" s="6"/>
      <c r="Y135" s="89"/>
      <c r="Z135" s="6"/>
      <c r="AA135" s="89"/>
    </row>
    <row r="136" spans="1:27" s="36" customFormat="1" ht="15.75" x14ac:dyDescent="0.25">
      <c r="A136" s="14" t="s">
        <v>592</v>
      </c>
      <c r="B136" s="8"/>
      <c r="C136" s="47">
        <v>3</v>
      </c>
      <c r="D136" s="8" t="s">
        <v>16</v>
      </c>
      <c r="E136" s="93">
        <v>1388.6132984044423</v>
      </c>
      <c r="F136" s="6"/>
      <c r="G136" s="89"/>
      <c r="H136" s="6"/>
      <c r="I136" s="89"/>
      <c r="J136" s="6"/>
      <c r="K136" s="89"/>
      <c r="L136" s="6"/>
      <c r="M136" s="89"/>
      <c r="N136" s="6"/>
      <c r="O136" s="89"/>
      <c r="P136" s="6"/>
      <c r="Q136" s="89"/>
      <c r="R136" s="6"/>
      <c r="S136" s="89"/>
      <c r="T136" s="6"/>
      <c r="U136" s="89"/>
      <c r="V136" s="6"/>
      <c r="W136" s="89"/>
      <c r="X136" s="6"/>
      <c r="Y136" s="89"/>
      <c r="Z136" s="6"/>
      <c r="AA136" s="89"/>
    </row>
    <row r="137" spans="1:27" s="36" customFormat="1" ht="15.75" x14ac:dyDescent="0.25">
      <c r="A137" s="14" t="s">
        <v>1077</v>
      </c>
      <c r="B137" s="8"/>
      <c r="C137" s="47"/>
      <c r="D137" s="8" t="s">
        <v>478</v>
      </c>
      <c r="E137" s="93">
        <v>1466.8430245657275</v>
      </c>
      <c r="F137" s="6">
        <v>148</v>
      </c>
      <c r="G137" s="89">
        <f>((($F$2+2)*($F$2+4)*($F$2+2-2*F137))/(2*($F$2+2*F137)*($F$2+4*F137))+(($F$2+1)-F137+1))*$F$1</f>
        <v>2.0598958674207601</v>
      </c>
      <c r="H137" s="6"/>
      <c r="I137" s="89"/>
      <c r="J137" s="6"/>
      <c r="K137" s="89"/>
      <c r="L137" s="6"/>
      <c r="M137" s="89"/>
      <c r="N137" s="6">
        <v>8</v>
      </c>
      <c r="O137" s="89">
        <v>51.88</v>
      </c>
      <c r="P137" s="6"/>
      <c r="Q137" s="89"/>
      <c r="R137" s="6"/>
      <c r="S137" s="89"/>
      <c r="T137" s="6">
        <v>168</v>
      </c>
      <c r="U137" s="89">
        <f>((($T$2+2)*($T$2+4)*($T$2+2-2*T137))/(2*($T$2+2*T137)*($T$2+4*T137))+(($T$2+1)-T137+1))*$T$1</f>
        <v>0.83635785897200454</v>
      </c>
      <c r="V137" s="6"/>
      <c r="W137" s="89"/>
      <c r="X137" s="6"/>
      <c r="Y137" s="89"/>
      <c r="Z137" s="6"/>
      <c r="AA137" s="89"/>
    </row>
    <row r="138" spans="1:27" s="36" customFormat="1" ht="15.75" x14ac:dyDescent="0.25">
      <c r="A138" s="14" t="s">
        <v>390</v>
      </c>
      <c r="B138" s="8" t="s">
        <v>203</v>
      </c>
      <c r="C138" s="47" t="s">
        <v>36</v>
      </c>
      <c r="D138" s="8" t="s">
        <v>1</v>
      </c>
      <c r="E138" s="93">
        <v>2114.959455830317</v>
      </c>
      <c r="F138" s="6"/>
      <c r="G138" s="89"/>
      <c r="H138" s="6"/>
      <c r="I138" s="89"/>
      <c r="J138" s="6"/>
      <c r="K138" s="89"/>
      <c r="L138" s="6"/>
      <c r="M138" s="89"/>
      <c r="N138" s="6"/>
      <c r="O138" s="89"/>
      <c r="P138" s="6"/>
      <c r="Q138" s="89"/>
      <c r="R138" s="6"/>
      <c r="S138" s="89"/>
      <c r="T138" s="6"/>
      <c r="U138" s="89"/>
      <c r="V138" s="6"/>
      <c r="W138" s="89"/>
      <c r="X138" s="6"/>
      <c r="Y138" s="89"/>
      <c r="Z138" s="6"/>
      <c r="AA138" s="89"/>
    </row>
    <row r="139" spans="1:27" s="36" customFormat="1" ht="15.75" x14ac:dyDescent="0.25">
      <c r="A139" s="14" t="s">
        <v>225</v>
      </c>
      <c r="B139" s="8"/>
      <c r="C139" s="47">
        <v>4</v>
      </c>
      <c r="D139" s="8" t="s">
        <v>16</v>
      </c>
      <c r="E139" s="93">
        <v>1200</v>
      </c>
      <c r="F139" s="6"/>
      <c r="G139" s="89"/>
      <c r="H139" s="6"/>
      <c r="I139" s="89"/>
      <c r="J139" s="6"/>
      <c r="K139" s="89"/>
      <c r="L139" s="6"/>
      <c r="M139" s="89"/>
      <c r="N139" s="6"/>
      <c r="O139" s="89"/>
      <c r="P139" s="6"/>
      <c r="Q139" s="89"/>
      <c r="R139" s="6"/>
      <c r="S139" s="89"/>
      <c r="T139" s="6"/>
      <c r="U139" s="89"/>
      <c r="V139" s="6"/>
      <c r="W139" s="89"/>
      <c r="X139" s="6"/>
      <c r="Y139" s="89"/>
      <c r="Z139" s="6"/>
      <c r="AA139" s="89"/>
    </row>
    <row r="140" spans="1:27" s="36" customFormat="1" ht="15.75" x14ac:dyDescent="0.25">
      <c r="A140" s="14" t="s">
        <v>832</v>
      </c>
      <c r="B140" s="8"/>
      <c r="C140" s="47"/>
      <c r="D140" s="8" t="s">
        <v>1</v>
      </c>
      <c r="E140" s="93">
        <v>1271.2356103103027</v>
      </c>
      <c r="F140" s="6"/>
      <c r="G140" s="89"/>
      <c r="H140" s="6"/>
      <c r="I140" s="89"/>
      <c r="J140" s="6"/>
      <c r="K140" s="89"/>
      <c r="L140" s="6"/>
      <c r="M140" s="89"/>
      <c r="N140" s="6"/>
      <c r="O140" s="89"/>
      <c r="P140" s="6"/>
      <c r="Q140" s="89"/>
      <c r="R140" s="6"/>
      <c r="S140" s="89"/>
      <c r="T140" s="6"/>
      <c r="U140" s="89"/>
      <c r="V140" s="6"/>
      <c r="W140" s="89"/>
      <c r="X140" s="6"/>
      <c r="Y140" s="89"/>
      <c r="Z140" s="6"/>
      <c r="AA140" s="89"/>
    </row>
    <row r="141" spans="1:27" s="36" customFormat="1" ht="15.75" x14ac:dyDescent="0.25">
      <c r="A141" s="92" t="s">
        <v>947</v>
      </c>
      <c r="B141" s="8"/>
      <c r="C141" s="47"/>
      <c r="D141" s="8" t="s">
        <v>1</v>
      </c>
      <c r="E141" s="93">
        <v>1504.3423862771926</v>
      </c>
      <c r="F141" s="6"/>
      <c r="G141" s="89"/>
      <c r="H141" s="6"/>
      <c r="I141" s="89"/>
      <c r="J141" s="6"/>
      <c r="K141" s="89"/>
      <c r="L141" s="6"/>
      <c r="M141" s="89"/>
      <c r="N141" s="6"/>
      <c r="O141" s="89"/>
      <c r="P141" s="6"/>
      <c r="Q141" s="89"/>
      <c r="R141" s="6"/>
      <c r="S141" s="89"/>
      <c r="T141" s="6">
        <v>114</v>
      </c>
      <c r="U141" s="89">
        <f>((($T$2+2)*($T$2+4)*($T$2+2-2*T141))/(2*($T$2+2*T141)*($T$2+4*T141))+(($T$2+1)-T141+1))*$T$1</f>
        <v>22.436575151625856</v>
      </c>
      <c r="V141" s="6"/>
      <c r="W141" s="89"/>
      <c r="X141" s="6"/>
      <c r="Y141" s="89"/>
      <c r="Z141" s="6"/>
      <c r="AA141" s="89"/>
    </row>
    <row r="142" spans="1:27" s="36" customFormat="1" ht="15.75" x14ac:dyDescent="0.25">
      <c r="A142" s="92" t="s">
        <v>151</v>
      </c>
      <c r="B142" s="8"/>
      <c r="C142" s="47">
        <v>3</v>
      </c>
      <c r="D142" s="8" t="s">
        <v>35</v>
      </c>
      <c r="E142" s="93">
        <v>1400</v>
      </c>
      <c r="F142" s="6"/>
      <c r="G142" s="89"/>
      <c r="H142" s="6"/>
      <c r="I142" s="89"/>
      <c r="J142" s="6"/>
      <c r="K142" s="89"/>
      <c r="L142" s="6"/>
      <c r="M142" s="89"/>
      <c r="N142" s="6"/>
      <c r="O142" s="89"/>
      <c r="P142" s="6"/>
      <c r="Q142" s="89"/>
      <c r="R142" s="6"/>
      <c r="S142" s="89"/>
      <c r="T142" s="6"/>
      <c r="U142" s="89"/>
      <c r="V142" s="6"/>
      <c r="W142" s="89"/>
      <c r="X142" s="6"/>
      <c r="Y142" s="89"/>
      <c r="Z142" s="6"/>
      <c r="AA142" s="89"/>
    </row>
    <row r="143" spans="1:27" s="36" customFormat="1" ht="15.75" x14ac:dyDescent="0.25">
      <c r="A143" s="92" t="s">
        <v>658</v>
      </c>
      <c r="B143" s="8"/>
      <c r="C143" s="47"/>
      <c r="D143" s="8" t="s">
        <v>1</v>
      </c>
      <c r="E143" s="93">
        <v>1811.4399775480347</v>
      </c>
      <c r="F143" s="6"/>
      <c r="G143" s="89"/>
      <c r="H143" s="6"/>
      <c r="I143" s="89"/>
      <c r="J143" s="6"/>
      <c r="K143" s="89"/>
      <c r="L143" s="6"/>
      <c r="M143" s="89"/>
      <c r="N143" s="6"/>
      <c r="O143" s="89"/>
      <c r="P143" s="6"/>
      <c r="Q143" s="89"/>
      <c r="R143" s="6"/>
      <c r="S143" s="89"/>
      <c r="T143" s="6"/>
      <c r="U143" s="89"/>
      <c r="V143" s="6"/>
      <c r="W143" s="89"/>
      <c r="X143" s="6"/>
      <c r="Y143" s="89"/>
      <c r="Z143" s="6"/>
      <c r="AA143" s="89"/>
    </row>
    <row r="144" spans="1:27" s="36" customFormat="1" ht="15.75" x14ac:dyDescent="0.25">
      <c r="A144" s="14" t="s">
        <v>4</v>
      </c>
      <c r="B144" s="8" t="s">
        <v>202</v>
      </c>
      <c r="C144" s="47" t="s">
        <v>36</v>
      </c>
      <c r="D144" s="8" t="s">
        <v>1</v>
      </c>
      <c r="E144" s="93">
        <v>1690</v>
      </c>
      <c r="F144" s="6">
        <v>74</v>
      </c>
      <c r="G144" s="89">
        <f>((($F$2+2)*($F$2+4)*($F$2+2-2*F144))/(2*($F$2+2*F144)*($F$2+4*F144))+(($F$2+1)-F144+1))*$F$1</f>
        <v>36.136122645155538</v>
      </c>
      <c r="H144" s="6">
        <v>64</v>
      </c>
      <c r="I144" s="89">
        <f>((($H$2+2)*($H$2+4)*($H$2+2-2*H144))/(2*($H$2+2*H144)*($H$2+4*H144))+(($H$2+1)-H144+1))*$H$1</f>
        <v>18.519476321318891</v>
      </c>
      <c r="J144" s="6">
        <v>47</v>
      </c>
      <c r="K144" s="89">
        <f>((($J$2+2)*($J$2+4)*($J$2+2-2*J144))/(2*($J$2+2*J144)*($J$2+4*J144))+(($J$2+1)-J144+1))*$J$1</f>
        <v>22.278170785218165</v>
      </c>
      <c r="L144" s="6"/>
      <c r="M144" s="89"/>
      <c r="N144" s="6">
        <v>9</v>
      </c>
      <c r="O144" s="89">
        <f>((($N$2+2)*($N$2+4)*($N$2+2-2*N144))/(2*($N$2+2*N144)*($N$2+4*N144))+(($N$2+1)-N144+1))*$N$1</f>
        <v>47.821530256362479</v>
      </c>
      <c r="P144" s="6">
        <v>6</v>
      </c>
      <c r="Q144" s="89">
        <f>((($P$2+2)*($P$2+4)*($P$2+2-2*P144))/(2*($P$2+2*P144)*($P$2+4*P144))+(($P$2+1)-P144+1))*$P$1</f>
        <v>76.632404900656184</v>
      </c>
      <c r="R144" s="6"/>
      <c r="S144" s="89"/>
      <c r="T144" s="6">
        <v>69</v>
      </c>
      <c r="U144" s="89">
        <f>((($T$2+2)*($T$2+4)*($T$2+2-2*T144))/(2*($T$2+2*T144)*($T$2+4*T144))+(($T$2+1)-T144+1))*$T$1</f>
        <v>42.457841282268767</v>
      </c>
      <c r="V144" s="6">
        <v>63</v>
      </c>
      <c r="W144" s="89">
        <f>((($V$2+2)*($V$2+4)*($V$2+2-2*V144))/(2*($V$2+2*V144)*($V$2+4*V144))+(($V$2+1)-V144+1))*$V$1</f>
        <v>21.933862766721187</v>
      </c>
      <c r="X144" s="6"/>
      <c r="Y144" s="89"/>
      <c r="Z144" s="6"/>
      <c r="AA144" s="89"/>
    </row>
    <row r="145" spans="1:27" s="36" customFormat="1" ht="15.75" x14ac:dyDescent="0.25">
      <c r="A145" s="14" t="s">
        <v>484</v>
      </c>
      <c r="B145" s="8"/>
      <c r="C145" s="47" t="s">
        <v>36</v>
      </c>
      <c r="D145" s="8" t="s">
        <v>3</v>
      </c>
      <c r="E145" s="93">
        <v>1702.9296495191195</v>
      </c>
      <c r="F145" s="6">
        <v>56</v>
      </c>
      <c r="G145" s="89">
        <f>((($F$2+2)*($F$2+4)*($F$2+2-2*F145))/(2*($F$2+2*F145)*($F$2+4*F145))+(($F$2+1)-F145+1))*$F$1</f>
        <v>45.833765105045877</v>
      </c>
      <c r="H145" s="6">
        <v>22</v>
      </c>
      <c r="I145" s="89">
        <f>((($H$2+2)*($H$2+4)*($H$2+2-2*H145))/(2*($H$2+2*H145)*($H$2+4*H145))+(($H$2+1)-H145+1))*$H$1</f>
        <v>57.582349800529926</v>
      </c>
      <c r="J145" s="6">
        <v>10</v>
      </c>
      <c r="K145" s="89">
        <f>((($J$2+2)*($J$2+4)*($J$2+2-2*J145))/(2*($J$2+2*J145)*($J$2+4*J145))+(($J$2+1)-J145+1))*$J$1</f>
        <v>71.691252144082341</v>
      </c>
      <c r="L145" s="6"/>
      <c r="M145" s="89"/>
      <c r="N145" s="6"/>
      <c r="O145" s="89"/>
      <c r="P145" s="6">
        <v>8</v>
      </c>
      <c r="Q145" s="89">
        <f>((($P$2+2)*($P$2+4)*($P$2+2-2*P145))/(2*($P$2+2*P145)*($P$2+4*P145))+(($P$2+1)-P145+1))*$P$1</f>
        <v>70.183218578597277</v>
      </c>
      <c r="R145" s="6">
        <v>21</v>
      </c>
      <c r="S145" s="89">
        <f>((($R$2+2)*($R$2+4)*($R$2+2-2*R145))/(2*($R$2+2*R145)*($R$2+4*R145))+(($R$2+1)-R145+1))*$R$1</f>
        <v>39.47052947052947</v>
      </c>
      <c r="T145" s="6">
        <v>109</v>
      </c>
      <c r="U145" s="89">
        <f>((($T$2+2)*($T$2+4)*($T$2+2-2*T145))/(2*($T$2+2*T145)*($T$2+4*T145))+(($T$2+1)-T145+1))*$T$1</f>
        <v>24.522409138852638</v>
      </c>
      <c r="V145" s="6">
        <v>59</v>
      </c>
      <c r="W145" s="89">
        <f>((($V$2+2)*($V$2+4)*($V$2+2-2*V145))/(2*($V$2+2*V145)*($V$2+4*V145))+(($V$2+1)-V145+1))*$V$1</f>
        <v>25.014615997874035</v>
      </c>
      <c r="X145" s="6">
        <v>13</v>
      </c>
      <c r="Y145" s="89">
        <f>((($X$2+2)*($X$2+4)*($X$2+2-2*X145))/(2*($X$2+2*X145)*($X$2+4*X145))+(($X$2+1)-X145+1))*$X$1</f>
        <v>17.983193277310924</v>
      </c>
      <c r="Z145" s="6"/>
      <c r="AA145" s="89"/>
    </row>
    <row r="146" spans="1:27" s="36" customFormat="1" ht="15.75" x14ac:dyDescent="0.25">
      <c r="A146" s="14" t="s">
        <v>660</v>
      </c>
      <c r="B146" s="8"/>
      <c r="C146" s="47"/>
      <c r="D146" s="8" t="s">
        <v>1</v>
      </c>
      <c r="E146" s="93">
        <v>1389.5116707097559</v>
      </c>
      <c r="F146" s="6"/>
      <c r="G146" s="89"/>
      <c r="H146" s="6"/>
      <c r="I146" s="89"/>
      <c r="J146" s="6"/>
      <c r="K146" s="89"/>
      <c r="L146" s="6"/>
      <c r="M146" s="89"/>
      <c r="N146" s="6"/>
      <c r="O146" s="89"/>
      <c r="P146" s="6"/>
      <c r="Q146" s="89"/>
      <c r="R146" s="6"/>
      <c r="S146" s="89"/>
      <c r="T146" s="6">
        <v>85</v>
      </c>
      <c r="U146" s="89">
        <f>((($T$2+2)*($T$2+4)*($T$2+2-2*T146))/(2*($T$2+2*T146)*($T$2+4*T146))+(($T$2+1)-T146+1))*$T$1</f>
        <v>34.935700613602037</v>
      </c>
      <c r="V146" s="6"/>
      <c r="W146" s="89"/>
      <c r="X146" s="6"/>
      <c r="Y146" s="89"/>
      <c r="Z146" s="6"/>
      <c r="AA146" s="89"/>
    </row>
    <row r="147" spans="1:27" s="36" customFormat="1" ht="15.75" x14ac:dyDescent="0.25">
      <c r="A147" s="92" t="s">
        <v>424</v>
      </c>
      <c r="B147" s="8"/>
      <c r="C147" s="47">
        <v>3</v>
      </c>
      <c r="D147" s="8" t="s">
        <v>1</v>
      </c>
      <c r="E147" s="93">
        <v>1400</v>
      </c>
      <c r="F147" s="6"/>
      <c r="G147" s="89"/>
      <c r="H147" s="6"/>
      <c r="I147" s="89"/>
      <c r="J147" s="6"/>
      <c r="K147" s="89"/>
      <c r="L147" s="6"/>
      <c r="M147" s="89"/>
      <c r="N147" s="6"/>
      <c r="O147" s="89"/>
      <c r="P147" s="6"/>
      <c r="Q147" s="89"/>
      <c r="R147" s="6"/>
      <c r="S147" s="89"/>
      <c r="T147" s="6"/>
      <c r="U147" s="89"/>
      <c r="V147" s="6"/>
      <c r="W147" s="89"/>
      <c r="X147" s="6"/>
      <c r="Y147" s="89"/>
      <c r="Z147" s="6"/>
      <c r="AA147" s="89"/>
    </row>
    <row r="148" spans="1:27" s="36" customFormat="1" ht="15.75" x14ac:dyDescent="0.25">
      <c r="A148" s="14" t="s">
        <v>802</v>
      </c>
      <c r="B148" s="8"/>
      <c r="C148" s="47"/>
      <c r="D148" s="8" t="s">
        <v>1</v>
      </c>
      <c r="E148" s="93">
        <v>1608</v>
      </c>
      <c r="F148" s="6"/>
      <c r="G148" s="89"/>
      <c r="H148" s="6">
        <v>32</v>
      </c>
      <c r="I148" s="89">
        <f>((($H$2+2)*($H$2+4)*($H$2+2-2*H148))/(2*($H$2+2*H148)*($H$2+4*H148))+(($H$2+1)-H148+1))*$H$1</f>
        <v>46.424666520883441</v>
      </c>
      <c r="J148" s="6">
        <v>35</v>
      </c>
      <c r="K148" s="89">
        <f>((($J$2+2)*($J$2+4)*($J$2+2-2*J148))/(2*($J$2+2*J148)*($J$2+4*J148))+(($J$2+1)-J148+1))*$J$1</f>
        <v>35.076626877165957</v>
      </c>
      <c r="L148" s="6"/>
      <c r="M148" s="89"/>
      <c r="N148" s="6"/>
      <c r="O148" s="89"/>
      <c r="P148" s="6"/>
      <c r="Q148" s="89"/>
      <c r="R148" s="6"/>
      <c r="S148" s="89"/>
      <c r="T148" s="6"/>
      <c r="U148" s="89"/>
      <c r="V148" s="6"/>
      <c r="W148" s="89"/>
      <c r="X148" s="6"/>
      <c r="Y148" s="89"/>
      <c r="Z148" s="6"/>
      <c r="AA148" s="89"/>
    </row>
    <row r="149" spans="1:27" s="36" customFormat="1" ht="15.75" x14ac:dyDescent="0.25">
      <c r="A149" s="14" t="s">
        <v>49</v>
      </c>
      <c r="B149" s="8"/>
      <c r="C149" s="47">
        <v>4</v>
      </c>
      <c r="D149" s="8" t="s">
        <v>1</v>
      </c>
      <c r="E149" s="93">
        <v>1200</v>
      </c>
      <c r="F149" s="6"/>
      <c r="G149" s="89"/>
      <c r="H149" s="6"/>
      <c r="I149" s="89"/>
      <c r="J149" s="6"/>
      <c r="K149" s="89"/>
      <c r="L149" s="6"/>
      <c r="M149" s="89"/>
      <c r="N149" s="6"/>
      <c r="O149" s="89"/>
      <c r="P149" s="6"/>
      <c r="Q149" s="89"/>
      <c r="R149" s="6"/>
      <c r="S149" s="89"/>
      <c r="T149" s="6"/>
      <c r="U149" s="89"/>
      <c r="V149" s="6"/>
      <c r="W149" s="89"/>
      <c r="X149" s="6"/>
      <c r="Y149" s="89"/>
      <c r="Z149" s="6"/>
      <c r="AA149" s="89"/>
    </row>
    <row r="150" spans="1:27" s="36" customFormat="1" ht="15.75" x14ac:dyDescent="0.25">
      <c r="A150" s="14" t="s">
        <v>155</v>
      </c>
      <c r="B150" s="8"/>
      <c r="C150" s="47">
        <v>1</v>
      </c>
      <c r="D150" s="8" t="s">
        <v>35</v>
      </c>
      <c r="E150" s="93">
        <v>0</v>
      </c>
      <c r="F150" s="6"/>
      <c r="G150" s="89"/>
      <c r="H150" s="6"/>
      <c r="I150" s="89"/>
      <c r="J150" s="6"/>
      <c r="K150" s="89"/>
      <c r="L150" s="6"/>
      <c r="M150" s="89"/>
      <c r="N150" s="6"/>
      <c r="O150" s="89"/>
      <c r="P150" s="6"/>
      <c r="Q150" s="89"/>
      <c r="R150" s="6"/>
      <c r="S150" s="89"/>
      <c r="T150" s="6"/>
      <c r="U150" s="89"/>
      <c r="V150" s="6"/>
      <c r="W150" s="89"/>
      <c r="X150" s="6"/>
      <c r="Y150" s="89"/>
      <c r="Z150" s="6"/>
      <c r="AA150" s="89"/>
    </row>
    <row r="151" spans="1:27" s="36" customFormat="1" ht="15.75" x14ac:dyDescent="0.25">
      <c r="A151" s="14" t="s">
        <v>128</v>
      </c>
      <c r="B151" s="8"/>
      <c r="C151" s="47" t="s">
        <v>37</v>
      </c>
      <c r="D151" s="8" t="s">
        <v>1</v>
      </c>
      <c r="E151" s="93">
        <v>1837.3322263895011</v>
      </c>
      <c r="F151" s="6">
        <v>45</v>
      </c>
      <c r="G151" s="89">
        <f>((($F$2+2)*($F$2+4)*($F$2+2-2*F151))/(2*($F$2+2*F151)*($F$2+4*F151))+(($F$2+1)-F151+1))*$F$1</f>
        <v>52.510111119348274</v>
      </c>
      <c r="H151" s="6"/>
      <c r="I151" s="89"/>
      <c r="J151" s="6"/>
      <c r="K151" s="89"/>
      <c r="L151" s="6"/>
      <c r="M151" s="89"/>
      <c r="N151" s="6"/>
      <c r="O151" s="89"/>
      <c r="P151" s="6"/>
      <c r="Q151" s="89"/>
      <c r="R151" s="6"/>
      <c r="S151" s="89"/>
      <c r="T151" s="6">
        <v>36</v>
      </c>
      <c r="U151" s="89">
        <f>((($T$2+2)*($T$2+4)*($T$2+2-2*T151))/(2*($T$2+2*T151)*($T$2+4*T151))+(($T$2+1)-T151+1))*$T$1</f>
        <v>61.383382377680903</v>
      </c>
      <c r="V151" s="6"/>
      <c r="W151" s="89"/>
      <c r="X151" s="6"/>
      <c r="Y151" s="89"/>
      <c r="Z151" s="6"/>
      <c r="AA151" s="89"/>
    </row>
    <row r="152" spans="1:27" s="36" customFormat="1" ht="15.75" x14ac:dyDescent="0.25">
      <c r="A152" s="14" t="s">
        <v>779</v>
      </c>
      <c r="B152" s="8"/>
      <c r="C152" s="47"/>
      <c r="D152" s="8" t="s">
        <v>35</v>
      </c>
      <c r="E152" s="93">
        <v>1199.1497727681772</v>
      </c>
      <c r="F152" s="6"/>
      <c r="G152" s="89"/>
      <c r="H152" s="6"/>
      <c r="I152" s="89"/>
      <c r="J152" s="6"/>
      <c r="K152" s="89"/>
      <c r="L152" s="6"/>
      <c r="M152" s="89"/>
      <c r="N152" s="6"/>
      <c r="O152" s="89"/>
      <c r="P152" s="6"/>
      <c r="Q152" s="89"/>
      <c r="R152" s="6"/>
      <c r="S152" s="89"/>
      <c r="T152" s="6"/>
      <c r="U152" s="89"/>
      <c r="V152" s="6"/>
      <c r="W152" s="89"/>
      <c r="X152" s="6"/>
      <c r="Y152" s="89"/>
      <c r="Z152" s="6"/>
      <c r="AA152" s="89"/>
    </row>
    <row r="153" spans="1:27" s="36" customFormat="1" ht="15.75" x14ac:dyDescent="0.25">
      <c r="A153" s="14" t="s">
        <v>196</v>
      </c>
      <c r="B153" s="8"/>
      <c r="C153" s="47">
        <v>2</v>
      </c>
      <c r="D153" s="8" t="s">
        <v>27</v>
      </c>
      <c r="E153" s="93">
        <v>1600</v>
      </c>
      <c r="F153" s="6"/>
      <c r="G153" s="89"/>
      <c r="H153" s="6"/>
      <c r="I153" s="89"/>
      <c r="J153" s="6"/>
      <c r="K153" s="89"/>
      <c r="L153" s="6"/>
      <c r="M153" s="89"/>
      <c r="N153" s="6"/>
      <c r="O153" s="89"/>
      <c r="P153" s="6"/>
      <c r="Q153" s="89"/>
      <c r="R153" s="6"/>
      <c r="S153" s="89"/>
      <c r="T153" s="6"/>
      <c r="U153" s="89"/>
      <c r="V153" s="6"/>
      <c r="W153" s="89"/>
      <c r="X153" s="6"/>
      <c r="Y153" s="89"/>
      <c r="Z153" s="6"/>
      <c r="AA153" s="89"/>
    </row>
    <row r="154" spans="1:27" s="36" customFormat="1" ht="15.75" x14ac:dyDescent="0.25">
      <c r="A154" s="92" t="s">
        <v>574</v>
      </c>
      <c r="B154" s="8"/>
      <c r="C154" s="47">
        <v>4</v>
      </c>
      <c r="D154" s="8" t="s">
        <v>35</v>
      </c>
      <c r="E154" s="93">
        <v>1200</v>
      </c>
      <c r="F154" s="6"/>
      <c r="G154" s="89"/>
      <c r="H154" s="6"/>
      <c r="I154" s="89"/>
      <c r="J154" s="6"/>
      <c r="K154" s="89"/>
      <c r="L154" s="6"/>
      <c r="M154" s="89"/>
      <c r="N154" s="6"/>
      <c r="O154" s="89"/>
      <c r="P154" s="6"/>
      <c r="Q154" s="89"/>
      <c r="R154" s="6"/>
      <c r="S154" s="89"/>
      <c r="T154" s="6"/>
      <c r="U154" s="89"/>
      <c r="V154" s="6"/>
      <c r="W154" s="89"/>
      <c r="X154" s="6"/>
      <c r="Y154" s="89"/>
      <c r="Z154" s="6"/>
      <c r="AA154" s="89"/>
    </row>
    <row r="155" spans="1:27" s="36" customFormat="1" ht="15.75" x14ac:dyDescent="0.25">
      <c r="A155" s="92" t="s">
        <v>1069</v>
      </c>
      <c r="B155" s="8"/>
      <c r="C155" s="47"/>
      <c r="D155" s="8" t="s">
        <v>1</v>
      </c>
      <c r="E155" s="93">
        <v>1375</v>
      </c>
      <c r="F155" s="6">
        <v>125</v>
      </c>
      <c r="G155" s="89">
        <f>((($F$2+2)*($F$2+4)*($F$2+2-2*F155))/(2*($F$2+2*F155)*($F$2+4*F155))+(($F$2+1)-F155+1))*$F$1</f>
        <v>12.184589742344336</v>
      </c>
      <c r="H155" s="6"/>
      <c r="I155" s="89"/>
      <c r="J155" s="6">
        <v>23</v>
      </c>
      <c r="K155" s="89">
        <f>((($J$2+2)*($J$2+4)*($J$2+2-2*J155))/(2*($J$2+2*J155)*($J$2+4*J155))+(($J$2+1)-J155+1))*$J$1</f>
        <v>49.70360731583893</v>
      </c>
      <c r="L155" s="6"/>
      <c r="M155" s="89"/>
      <c r="N155" s="6"/>
      <c r="O155" s="89"/>
      <c r="P155" s="6"/>
      <c r="Q155" s="89"/>
      <c r="R155" s="6"/>
      <c r="S155" s="89"/>
      <c r="T155" s="6"/>
      <c r="U155" s="89"/>
      <c r="V155" s="6"/>
      <c r="W155" s="89"/>
      <c r="X155" s="6"/>
      <c r="Y155" s="89"/>
      <c r="Z155" s="6"/>
      <c r="AA155" s="89"/>
    </row>
    <row r="156" spans="1:27" s="36" customFormat="1" ht="15.75" x14ac:dyDescent="0.25">
      <c r="A156" s="92" t="s">
        <v>1129</v>
      </c>
      <c r="B156" s="8"/>
      <c r="C156" s="47"/>
      <c r="D156" s="8" t="s">
        <v>1</v>
      </c>
      <c r="E156" s="93">
        <v>1698.4981881415861</v>
      </c>
      <c r="F156" s="6"/>
      <c r="G156" s="89"/>
      <c r="H156" s="6"/>
      <c r="I156" s="89"/>
      <c r="J156" s="6"/>
      <c r="K156" s="89"/>
      <c r="L156" s="6"/>
      <c r="M156" s="89"/>
      <c r="N156" s="6"/>
      <c r="O156" s="89"/>
      <c r="P156" s="6"/>
      <c r="Q156" s="89"/>
      <c r="R156" s="6"/>
      <c r="S156" s="89"/>
      <c r="T156" s="6">
        <v>18</v>
      </c>
      <c r="U156" s="89">
        <f>((($T$2+2)*($T$2+4)*($T$2+2-2*T156))/(2*($T$2+2*T156)*($T$2+4*T156))+(($T$2+1)-T156+1))*$T$1</f>
        <v>76.507581869711828</v>
      </c>
      <c r="V156" s="6"/>
      <c r="W156" s="89"/>
      <c r="X156" s="6"/>
      <c r="Y156" s="89"/>
      <c r="Z156" s="6"/>
      <c r="AA156" s="89"/>
    </row>
    <row r="157" spans="1:27" s="36" customFormat="1" ht="15.75" x14ac:dyDescent="0.25">
      <c r="A157" s="92" t="s">
        <v>542</v>
      </c>
      <c r="B157" s="83"/>
      <c r="C157" s="47">
        <v>4</v>
      </c>
      <c r="D157" s="8" t="s">
        <v>1</v>
      </c>
      <c r="E157" s="93">
        <v>1200</v>
      </c>
      <c r="F157" s="6"/>
      <c r="G157" s="89"/>
      <c r="H157" s="6"/>
      <c r="I157" s="90"/>
      <c r="J157" s="6"/>
      <c r="K157" s="89"/>
      <c r="L157" s="6"/>
      <c r="M157" s="89"/>
      <c r="N157" s="6"/>
      <c r="O157" s="89"/>
      <c r="P157" s="6"/>
      <c r="Q157" s="89"/>
      <c r="R157" s="6"/>
      <c r="S157" s="89"/>
      <c r="T157" s="6"/>
      <c r="U157" s="89"/>
      <c r="V157" s="6"/>
      <c r="W157" s="89"/>
      <c r="X157" s="6"/>
      <c r="Y157" s="89"/>
      <c r="Z157" s="6"/>
      <c r="AA157" s="89"/>
    </row>
    <row r="158" spans="1:27" s="36" customFormat="1" ht="15.75" x14ac:dyDescent="0.25">
      <c r="A158" s="14" t="s">
        <v>395</v>
      </c>
      <c r="B158" s="8"/>
      <c r="C158" s="47" t="s">
        <v>36</v>
      </c>
      <c r="D158" s="8" t="s">
        <v>1</v>
      </c>
      <c r="E158" s="93">
        <v>1758.2415106977994</v>
      </c>
      <c r="F158" s="6">
        <v>53</v>
      </c>
      <c r="G158" s="89">
        <f>((($F$2+2)*($F$2+4)*($F$2+2-2*F158))/(2*($F$2+2*F158)*($F$2+4*F158))+(($F$2+1)-F158+1))*$F$1</f>
        <v>47.581755654574856</v>
      </c>
      <c r="H158" s="6"/>
      <c r="I158" s="89"/>
      <c r="J158" s="6"/>
      <c r="K158" s="89"/>
      <c r="L158" s="6"/>
      <c r="M158" s="89"/>
      <c r="N158" s="6"/>
      <c r="O158" s="89"/>
      <c r="P158" s="6"/>
      <c r="Q158" s="89"/>
      <c r="R158" s="6"/>
      <c r="S158" s="89"/>
      <c r="T158" s="6">
        <v>106</v>
      </c>
      <c r="U158" s="89">
        <f>((($T$2+2)*($T$2+4)*($T$2+2-2*T158))/(2*($T$2+2*T158)*($T$2+4*T158))+(($T$2+1)-T158+1))*$T$1</f>
        <v>25.785129061432613</v>
      </c>
      <c r="V158" s="6"/>
      <c r="W158" s="89"/>
      <c r="X158" s="6"/>
      <c r="Y158" s="89"/>
      <c r="Z158" s="6"/>
      <c r="AA158" s="89"/>
    </row>
    <row r="159" spans="1:27" s="36" customFormat="1" ht="15.75" x14ac:dyDescent="0.25">
      <c r="A159" s="92" t="s">
        <v>589</v>
      </c>
      <c r="B159" s="83"/>
      <c r="C159" s="47">
        <v>4</v>
      </c>
      <c r="D159" s="8" t="s">
        <v>1</v>
      </c>
      <c r="E159" s="93">
        <v>1311.8338239660306</v>
      </c>
      <c r="F159" s="6"/>
      <c r="G159" s="89"/>
      <c r="H159" s="6"/>
      <c r="I159" s="89"/>
      <c r="J159" s="6"/>
      <c r="K159" s="89"/>
      <c r="L159" s="6"/>
      <c r="M159" s="89"/>
      <c r="N159" s="6"/>
      <c r="O159" s="89"/>
      <c r="P159" s="6"/>
      <c r="Q159" s="89"/>
      <c r="R159" s="6"/>
      <c r="S159" s="89"/>
      <c r="T159" s="6"/>
      <c r="U159" s="89"/>
      <c r="V159" s="6"/>
      <c r="W159" s="89"/>
      <c r="X159" s="6"/>
      <c r="Y159" s="89"/>
      <c r="Z159" s="6"/>
      <c r="AA159" s="89"/>
    </row>
    <row r="160" spans="1:27" s="36" customFormat="1" ht="15.75" x14ac:dyDescent="0.25">
      <c r="A160" s="14" t="s">
        <v>175</v>
      </c>
      <c r="B160" s="8"/>
      <c r="C160" s="47">
        <v>1</v>
      </c>
      <c r="D160" s="8" t="s">
        <v>1</v>
      </c>
      <c r="E160" s="93">
        <v>1754</v>
      </c>
      <c r="F160" s="6">
        <v>44</v>
      </c>
      <c r="G160" s="89">
        <f>((($F$2+2)*($F$2+4)*($F$2+2-2*F160))/(2*($F$2+2*F160)*($F$2+4*F160))+(($F$2+1)-F160+1))*$F$1</f>
        <v>53.158458739037073</v>
      </c>
      <c r="H160" s="6"/>
      <c r="I160" s="89"/>
      <c r="J160" s="6"/>
      <c r="K160" s="89"/>
      <c r="L160" s="6"/>
      <c r="M160" s="89"/>
      <c r="N160" s="6"/>
      <c r="O160" s="89"/>
      <c r="P160" s="6"/>
      <c r="Q160" s="89"/>
      <c r="R160" s="6"/>
      <c r="S160" s="89"/>
      <c r="T160" s="6"/>
      <c r="U160" s="89"/>
      <c r="V160" s="6"/>
      <c r="W160" s="89"/>
      <c r="X160" s="6"/>
      <c r="Y160" s="89"/>
      <c r="Z160" s="6"/>
      <c r="AA160" s="89"/>
    </row>
    <row r="161" spans="1:27" s="36" customFormat="1" ht="15.75" x14ac:dyDescent="0.25">
      <c r="A161" s="92" t="s">
        <v>475</v>
      </c>
      <c r="B161" s="8"/>
      <c r="C161" s="47">
        <v>3</v>
      </c>
      <c r="D161" s="8" t="s">
        <v>1</v>
      </c>
      <c r="E161" s="93">
        <v>1400</v>
      </c>
      <c r="F161" s="6"/>
      <c r="G161" s="89"/>
      <c r="H161" s="6"/>
      <c r="I161" s="89"/>
      <c r="J161" s="6"/>
      <c r="K161" s="89"/>
      <c r="L161" s="6"/>
      <c r="M161" s="89"/>
      <c r="N161" s="6"/>
      <c r="O161" s="89"/>
      <c r="P161" s="6"/>
      <c r="Q161" s="89"/>
      <c r="R161" s="6"/>
      <c r="S161" s="89"/>
      <c r="T161" s="6"/>
      <c r="U161" s="89"/>
      <c r="V161" s="6"/>
      <c r="W161" s="89"/>
      <c r="X161" s="6"/>
      <c r="Y161" s="89"/>
      <c r="Z161" s="6"/>
      <c r="AA161" s="89"/>
    </row>
    <row r="162" spans="1:27" s="36" customFormat="1" ht="15.75" x14ac:dyDescent="0.25">
      <c r="A162" s="14" t="s">
        <v>1133</v>
      </c>
      <c r="B162" s="8"/>
      <c r="C162" s="47"/>
      <c r="D162" s="8" t="s">
        <v>1</v>
      </c>
      <c r="E162" s="93">
        <v>1508.1789472629521</v>
      </c>
      <c r="F162" s="6"/>
      <c r="G162" s="89"/>
      <c r="H162" s="6"/>
      <c r="I162" s="89"/>
      <c r="J162" s="6"/>
      <c r="K162" s="89"/>
      <c r="L162" s="6"/>
      <c r="M162" s="89"/>
      <c r="N162" s="6"/>
      <c r="O162" s="89"/>
      <c r="P162" s="6"/>
      <c r="Q162" s="89"/>
      <c r="R162" s="6"/>
      <c r="S162" s="89"/>
      <c r="T162" s="6">
        <v>37</v>
      </c>
      <c r="U162" s="89">
        <f>((($T$2+2)*($T$2+4)*($T$2+2-2*T162))/(2*($T$2+2*T162)*($T$2+4*T162))+(($T$2+1)-T162+1))*$T$1</f>
        <v>60.68992889491161</v>
      </c>
      <c r="V162" s="6"/>
      <c r="W162" s="89"/>
      <c r="X162" s="6"/>
      <c r="Y162" s="89"/>
      <c r="Z162" s="6"/>
      <c r="AA162" s="89"/>
    </row>
    <row r="163" spans="1:27" s="36" customFormat="1" ht="15.75" x14ac:dyDescent="0.25">
      <c r="A163" s="14" t="s">
        <v>803</v>
      </c>
      <c r="B163" s="8"/>
      <c r="C163" s="47"/>
      <c r="D163" s="8" t="s">
        <v>1</v>
      </c>
      <c r="E163" s="93">
        <v>1233.5651135760124</v>
      </c>
      <c r="F163" s="6"/>
      <c r="G163" s="89"/>
      <c r="H163" s="6"/>
      <c r="I163" s="89"/>
      <c r="J163" s="6"/>
      <c r="K163" s="89"/>
      <c r="L163" s="6"/>
      <c r="M163" s="89"/>
      <c r="N163" s="6"/>
      <c r="O163" s="89"/>
      <c r="P163" s="6"/>
      <c r="Q163" s="89"/>
      <c r="R163" s="6"/>
      <c r="S163" s="89"/>
      <c r="T163" s="6"/>
      <c r="U163" s="89"/>
      <c r="V163" s="6"/>
      <c r="W163" s="89"/>
      <c r="X163" s="6"/>
      <c r="Y163" s="89"/>
      <c r="Z163" s="6"/>
      <c r="AA163" s="89"/>
    </row>
    <row r="164" spans="1:27" s="36" customFormat="1" ht="15.75" x14ac:dyDescent="0.25">
      <c r="A164" s="14" t="s">
        <v>97</v>
      </c>
      <c r="B164" s="8"/>
      <c r="C164" s="47">
        <v>2</v>
      </c>
      <c r="D164" s="8" t="s">
        <v>1</v>
      </c>
      <c r="E164" s="93">
        <v>1684</v>
      </c>
      <c r="F164" s="6"/>
      <c r="G164" s="89"/>
      <c r="H164" s="6"/>
      <c r="I164" s="89"/>
      <c r="J164" s="6"/>
      <c r="K164" s="89"/>
      <c r="L164" s="6"/>
      <c r="M164" s="89"/>
      <c r="N164" s="6"/>
      <c r="O164" s="89"/>
      <c r="P164" s="6"/>
      <c r="Q164" s="89"/>
      <c r="R164" s="6"/>
      <c r="S164" s="89"/>
      <c r="T164" s="6"/>
      <c r="U164" s="89"/>
      <c r="V164" s="6"/>
      <c r="W164" s="89"/>
      <c r="X164" s="6"/>
      <c r="Y164" s="89"/>
      <c r="Z164" s="6"/>
      <c r="AA164" s="89"/>
    </row>
    <row r="165" spans="1:27" s="36" customFormat="1" ht="15.75" x14ac:dyDescent="0.25">
      <c r="A165" s="92" t="s">
        <v>948</v>
      </c>
      <c r="B165" s="8"/>
      <c r="C165" s="47"/>
      <c r="D165" s="8" t="s">
        <v>1</v>
      </c>
      <c r="E165" s="93">
        <v>1208.4507000774488</v>
      </c>
      <c r="F165" s="6"/>
      <c r="G165" s="89"/>
      <c r="H165" s="6"/>
      <c r="I165" s="89"/>
      <c r="J165" s="6"/>
      <c r="K165" s="89"/>
      <c r="L165" s="6"/>
      <c r="M165" s="89"/>
      <c r="N165" s="6"/>
      <c r="O165" s="89"/>
      <c r="P165" s="6"/>
      <c r="Q165" s="89"/>
      <c r="R165" s="6"/>
      <c r="S165" s="89"/>
      <c r="T165" s="6"/>
      <c r="U165" s="89"/>
      <c r="V165" s="6"/>
      <c r="W165" s="89"/>
      <c r="X165" s="6"/>
      <c r="Y165" s="89"/>
      <c r="Z165" s="6"/>
      <c r="AA165" s="89"/>
    </row>
    <row r="166" spans="1:27" s="36" customFormat="1" ht="15.75" x14ac:dyDescent="0.25">
      <c r="A166" s="14" t="s">
        <v>722</v>
      </c>
      <c r="B166" s="8"/>
      <c r="C166" s="47"/>
      <c r="D166" s="8" t="s">
        <v>16</v>
      </c>
      <c r="E166" s="93">
        <v>1103.5880494523444</v>
      </c>
      <c r="F166" s="6"/>
      <c r="G166" s="89"/>
      <c r="H166" s="6"/>
      <c r="I166" s="89"/>
      <c r="J166" s="6"/>
      <c r="K166" s="89"/>
      <c r="L166" s="6"/>
      <c r="M166" s="89"/>
      <c r="N166" s="6"/>
      <c r="O166" s="89"/>
      <c r="P166" s="6">
        <v>49</v>
      </c>
      <c r="Q166" s="89">
        <f>((($P$2+2)*($P$2+4)*($P$2+2-2*P166))/(2*($P$2+2*P166)*($P$2+4*P166))+(($P$2+1)-P166+1))*$P$1</f>
        <v>1.613294938070291</v>
      </c>
      <c r="R166" s="6"/>
      <c r="S166" s="89"/>
      <c r="T166" s="6"/>
      <c r="U166" s="89"/>
      <c r="V166" s="6"/>
      <c r="W166" s="89"/>
      <c r="X166" s="6"/>
      <c r="Y166" s="89"/>
      <c r="Z166" s="6"/>
      <c r="AA166" s="89"/>
    </row>
    <row r="167" spans="1:27" s="36" customFormat="1" ht="15.75" x14ac:dyDescent="0.25">
      <c r="A167" s="14" t="s">
        <v>404</v>
      </c>
      <c r="B167" s="8"/>
      <c r="C167" s="47">
        <v>2</v>
      </c>
      <c r="D167" s="8" t="s">
        <v>1</v>
      </c>
      <c r="E167" s="93">
        <v>1646.3258490157273</v>
      </c>
      <c r="F167" s="6"/>
      <c r="G167" s="89"/>
      <c r="H167" s="6"/>
      <c r="I167" s="89"/>
      <c r="J167" s="6"/>
      <c r="K167" s="89"/>
      <c r="L167" s="6"/>
      <c r="M167" s="89"/>
      <c r="N167" s="6"/>
      <c r="O167" s="89"/>
      <c r="P167" s="6"/>
      <c r="Q167" s="89"/>
      <c r="R167" s="6"/>
      <c r="S167" s="89"/>
      <c r="T167" s="6"/>
      <c r="U167" s="89"/>
      <c r="V167" s="6"/>
      <c r="W167" s="89"/>
      <c r="X167" s="6"/>
      <c r="Y167" s="89"/>
      <c r="Z167" s="6"/>
      <c r="AA167" s="89"/>
    </row>
    <row r="168" spans="1:27" s="36" customFormat="1" ht="15.75" x14ac:dyDescent="0.25">
      <c r="A168" s="14" t="s">
        <v>53</v>
      </c>
      <c r="B168" s="8" t="s">
        <v>203</v>
      </c>
      <c r="C168" s="47" t="s">
        <v>36</v>
      </c>
      <c r="D168" s="8" t="s">
        <v>1</v>
      </c>
      <c r="E168" s="93">
        <v>2117</v>
      </c>
      <c r="F168" s="6">
        <v>13</v>
      </c>
      <c r="G168" s="89">
        <f>((($F$2+2)*($F$2+4)*($F$2+2-2*F168))/(2*($F$2+2*F168)*($F$2+4*F168))+(($F$2+1)-F168+1))*$F$1</f>
        <v>80.457186021834133</v>
      </c>
      <c r="H168" s="6"/>
      <c r="I168" s="89"/>
      <c r="J168" s="6"/>
      <c r="K168" s="89"/>
      <c r="L168" s="6"/>
      <c r="M168" s="89"/>
      <c r="N168" s="6"/>
      <c r="O168" s="89"/>
      <c r="P168" s="6"/>
      <c r="Q168" s="89"/>
      <c r="R168" s="6"/>
      <c r="S168" s="89"/>
      <c r="T168" s="6">
        <v>15</v>
      </c>
      <c r="U168" s="89">
        <f>((($T$2+2)*($T$2+4)*($T$2+2-2*T168))/(2*($T$2+2*T168)*($T$2+4*T168))+(($T$2+1)-T168+1))*$T$1</f>
        <v>79.735939524893283</v>
      </c>
      <c r="V168" s="6">
        <v>26</v>
      </c>
      <c r="W168" s="89">
        <f>((($V$2+2)*($V$2+4)*($V$2+2-2*V168))/(2*($V$2+2*V168)*($V$2+4*V168))+(($V$2+1)-V168+1))*$V$1</f>
        <v>54.337899543378995</v>
      </c>
      <c r="X168" s="6"/>
      <c r="Y168" s="89"/>
      <c r="Z168" s="6"/>
      <c r="AA168" s="89"/>
    </row>
    <row r="169" spans="1:27" s="36" customFormat="1" ht="15.75" x14ac:dyDescent="0.25">
      <c r="A169" s="14" t="s">
        <v>114</v>
      </c>
      <c r="B169" s="8"/>
      <c r="C169" s="47">
        <v>2</v>
      </c>
      <c r="D169" s="8" t="s">
        <v>35</v>
      </c>
      <c r="E169" s="93">
        <v>1547</v>
      </c>
      <c r="F169" s="6"/>
      <c r="G169" s="89"/>
      <c r="H169" s="6"/>
      <c r="I169" s="89"/>
      <c r="J169" s="6"/>
      <c r="K169" s="89"/>
      <c r="L169" s="6">
        <v>39</v>
      </c>
      <c r="M169" s="89">
        <f>((($L$2+2)*($L$2+4)*($L$2+2-2*L169))/(2*($L$2+2*L169)*($L$2+4*L169))+(($L$2+1)-L169+1))*$L$1</f>
        <v>18.240007586174194</v>
      </c>
      <c r="N169" s="6"/>
      <c r="O169" s="89"/>
      <c r="P169" s="6"/>
      <c r="Q169" s="89"/>
      <c r="R169" s="6"/>
      <c r="S169" s="89"/>
      <c r="T169" s="6"/>
      <c r="U169" s="89"/>
      <c r="V169" s="6"/>
      <c r="W169" s="89"/>
      <c r="X169" s="6"/>
      <c r="Y169" s="89"/>
      <c r="Z169" s="6"/>
      <c r="AA169" s="89"/>
    </row>
    <row r="170" spans="1:27" s="36" customFormat="1" ht="15.75" x14ac:dyDescent="0.25">
      <c r="A170" s="14" t="s">
        <v>15</v>
      </c>
      <c r="B170" s="8"/>
      <c r="C170" s="47">
        <v>1</v>
      </c>
      <c r="D170" s="8" t="s">
        <v>16</v>
      </c>
      <c r="E170" s="93">
        <v>1663.6871248741109</v>
      </c>
      <c r="F170" s="6">
        <v>121</v>
      </c>
      <c r="G170" s="89">
        <f>((($F$2+2)*($F$2+4)*($F$2+2-2*F170))/(2*($F$2+2*F170)*($F$2+4*F170))+(($F$2+1)-F170+1))*$F$1</f>
        <v>13.970918421896718</v>
      </c>
      <c r="H170" s="6"/>
      <c r="I170" s="89"/>
      <c r="J170" s="6"/>
      <c r="K170" s="89"/>
      <c r="L170" s="6"/>
      <c r="M170" s="89"/>
      <c r="N170" s="6"/>
      <c r="O170" s="89"/>
      <c r="P170" s="6">
        <v>33</v>
      </c>
      <c r="Q170" s="89">
        <f>((($P$2+2)*($P$2+4)*($P$2+2-2*P170))/(2*($P$2+2*P170)*($P$2+4*P170))+(($P$2+1)-P170+1))*$P$1</f>
        <v>23.774954627949185</v>
      </c>
      <c r="R170" s="6"/>
      <c r="S170" s="89"/>
      <c r="T170" s="6">
        <v>104</v>
      </c>
      <c r="U170" s="89">
        <f>((($T$2+2)*($T$2+4)*($T$2+2-2*T170))/(2*($T$2+2*T170)*($T$2+4*T170))+(($T$2+1)-T170+1))*$T$1</f>
        <v>26.632056191443258</v>
      </c>
      <c r="V170" s="6"/>
      <c r="W170" s="89"/>
      <c r="X170" s="6"/>
      <c r="Y170" s="89"/>
      <c r="Z170" s="6"/>
      <c r="AA170" s="89"/>
    </row>
    <row r="171" spans="1:27" s="36" customFormat="1" ht="15.75" x14ac:dyDescent="0.25">
      <c r="A171" s="92" t="s">
        <v>167</v>
      </c>
      <c r="B171" s="8"/>
      <c r="C171" s="47">
        <v>2</v>
      </c>
      <c r="D171" s="8" t="s">
        <v>1</v>
      </c>
      <c r="E171" s="93">
        <v>1640.8142999566346</v>
      </c>
      <c r="F171" s="6"/>
      <c r="G171" s="89"/>
      <c r="H171" s="6"/>
      <c r="I171" s="89"/>
      <c r="J171" s="6"/>
      <c r="K171" s="89"/>
      <c r="L171" s="6"/>
      <c r="M171" s="89"/>
      <c r="N171" s="6"/>
      <c r="O171" s="89"/>
      <c r="P171" s="6"/>
      <c r="Q171" s="89"/>
      <c r="R171" s="6"/>
      <c r="S171" s="89"/>
      <c r="T171" s="6"/>
      <c r="U171" s="89"/>
      <c r="V171" s="6"/>
      <c r="W171" s="89"/>
      <c r="X171" s="6"/>
      <c r="Y171" s="89"/>
      <c r="Z171" s="6"/>
      <c r="AA171" s="89"/>
    </row>
    <row r="172" spans="1:27" s="36" customFormat="1" ht="15.75" x14ac:dyDescent="0.25">
      <c r="A172" s="14" t="s">
        <v>730</v>
      </c>
      <c r="B172" s="8"/>
      <c r="C172" s="47"/>
      <c r="D172" s="8" t="s">
        <v>1</v>
      </c>
      <c r="E172" s="93">
        <v>1570.7305226313886</v>
      </c>
      <c r="F172" s="6">
        <v>119</v>
      </c>
      <c r="G172" s="89">
        <f>((($F$2+2)*($F$2+4)*($F$2+2-2*F172))/(2*($F$2+2*F172)*($F$2+4*F172))+(($F$2+1)-F172+1))*$F$1</f>
        <v>14.867696295496273</v>
      </c>
      <c r="H172" s="6"/>
      <c r="I172" s="89"/>
      <c r="J172" s="6"/>
      <c r="K172" s="89"/>
      <c r="L172" s="6"/>
      <c r="M172" s="89"/>
      <c r="N172" s="6"/>
      <c r="O172" s="89"/>
      <c r="P172" s="6"/>
      <c r="Q172" s="89"/>
      <c r="R172" s="6"/>
      <c r="S172" s="89"/>
      <c r="T172" s="6">
        <v>136</v>
      </c>
      <c r="U172" s="89">
        <f>((($T$2+2)*($T$2+4)*($T$2+2-2*T172))/(2*($T$2+2*T172)*($T$2+4*T172))+(($T$2+1)-T172+1))*$T$1</f>
        <v>13.474864807679491</v>
      </c>
      <c r="V172" s="6"/>
      <c r="W172" s="89"/>
      <c r="X172" s="6"/>
      <c r="Y172" s="89"/>
      <c r="Z172" s="6"/>
      <c r="AA172" s="89"/>
    </row>
    <row r="173" spans="1:27" s="36" customFormat="1" ht="15.75" x14ac:dyDescent="0.25">
      <c r="A173" s="92" t="s">
        <v>444</v>
      </c>
      <c r="B173" s="8"/>
      <c r="C173" s="47">
        <v>1</v>
      </c>
      <c r="D173" s="8" t="s">
        <v>1</v>
      </c>
      <c r="E173" s="93">
        <v>1800</v>
      </c>
      <c r="F173" s="6"/>
      <c r="G173" s="89"/>
      <c r="H173" s="6"/>
      <c r="I173" s="89"/>
      <c r="J173" s="6"/>
      <c r="K173" s="89"/>
      <c r="L173" s="6"/>
      <c r="M173" s="89"/>
      <c r="N173" s="6"/>
      <c r="O173" s="89"/>
      <c r="P173" s="6"/>
      <c r="Q173" s="89"/>
      <c r="R173" s="6"/>
      <c r="S173" s="89"/>
      <c r="T173" s="6"/>
      <c r="U173" s="89"/>
      <c r="V173" s="6"/>
      <c r="W173" s="89"/>
      <c r="X173" s="6"/>
      <c r="Y173" s="89"/>
      <c r="Z173" s="6"/>
      <c r="AA173" s="89"/>
    </row>
    <row r="174" spans="1:27" s="36" customFormat="1" ht="15.75" x14ac:dyDescent="0.25">
      <c r="A174" s="14" t="s">
        <v>162</v>
      </c>
      <c r="B174" s="8"/>
      <c r="C174" s="47" t="s">
        <v>36</v>
      </c>
      <c r="D174" s="8" t="s">
        <v>1</v>
      </c>
      <c r="E174" s="93">
        <v>2056.9503132462164</v>
      </c>
      <c r="F174" s="6"/>
      <c r="G174" s="89"/>
      <c r="H174" s="6"/>
      <c r="I174" s="89"/>
      <c r="J174" s="6"/>
      <c r="K174" s="89"/>
      <c r="L174" s="6"/>
      <c r="M174" s="89"/>
      <c r="N174" s="6"/>
      <c r="O174" s="89"/>
      <c r="P174" s="6"/>
      <c r="Q174" s="89"/>
      <c r="R174" s="6"/>
      <c r="S174" s="89"/>
      <c r="T174" s="6"/>
      <c r="U174" s="89"/>
      <c r="V174" s="6"/>
      <c r="W174" s="89"/>
      <c r="X174" s="6"/>
      <c r="Y174" s="89"/>
      <c r="Z174" s="6"/>
      <c r="AA174" s="89"/>
    </row>
    <row r="175" spans="1:27" s="36" customFormat="1" ht="15.75" x14ac:dyDescent="0.25">
      <c r="A175" s="14" t="s">
        <v>949</v>
      </c>
      <c r="B175" s="8"/>
      <c r="C175" s="47">
        <v>1</v>
      </c>
      <c r="D175" s="8" t="s">
        <v>1</v>
      </c>
      <c r="E175" s="93">
        <v>1846</v>
      </c>
      <c r="F175" s="6"/>
      <c r="G175" s="89"/>
      <c r="H175" s="6"/>
      <c r="I175" s="89"/>
      <c r="J175" s="6"/>
      <c r="K175" s="89"/>
      <c r="L175" s="6"/>
      <c r="M175" s="89"/>
      <c r="N175" s="6"/>
      <c r="O175" s="89"/>
      <c r="P175" s="6"/>
      <c r="Q175" s="89"/>
      <c r="R175" s="6"/>
      <c r="S175" s="89"/>
      <c r="T175" s="6"/>
      <c r="U175" s="89"/>
      <c r="V175" s="6"/>
      <c r="W175" s="89"/>
      <c r="X175" s="6"/>
      <c r="Y175" s="89"/>
      <c r="Z175" s="6"/>
      <c r="AA175" s="89"/>
    </row>
    <row r="176" spans="1:27" s="36" customFormat="1" ht="15.75" x14ac:dyDescent="0.25">
      <c r="A176" s="14" t="s">
        <v>1016</v>
      </c>
      <c r="B176" s="8"/>
      <c r="C176" s="47"/>
      <c r="D176" s="8" t="s">
        <v>1</v>
      </c>
      <c r="E176" s="93">
        <v>1689.4120540840531</v>
      </c>
      <c r="F176" s="6"/>
      <c r="G176" s="89"/>
      <c r="H176" s="6"/>
      <c r="I176" s="89"/>
      <c r="J176" s="6"/>
      <c r="K176" s="89"/>
      <c r="L176" s="6"/>
      <c r="M176" s="89"/>
      <c r="N176" s="6"/>
      <c r="O176" s="89"/>
      <c r="P176" s="6"/>
      <c r="Q176" s="89"/>
      <c r="R176" s="6"/>
      <c r="S176" s="89"/>
      <c r="T176" s="6"/>
      <c r="U176" s="89"/>
      <c r="V176" s="6"/>
      <c r="W176" s="89"/>
      <c r="X176" s="6"/>
      <c r="Y176" s="89"/>
      <c r="Z176" s="6"/>
      <c r="AA176" s="89"/>
    </row>
    <row r="177" spans="1:27" s="36" customFormat="1" ht="15.75" x14ac:dyDescent="0.25">
      <c r="A177" s="14" t="s">
        <v>112</v>
      </c>
      <c r="B177" s="8" t="s">
        <v>203</v>
      </c>
      <c r="C177" s="47" t="s">
        <v>36</v>
      </c>
      <c r="D177" s="8" t="s">
        <v>1</v>
      </c>
      <c r="E177" s="93">
        <v>2098.2028508360186</v>
      </c>
      <c r="F177" s="6"/>
      <c r="G177" s="89"/>
      <c r="H177" s="6"/>
      <c r="I177" s="89"/>
      <c r="J177" s="6"/>
      <c r="K177" s="89"/>
      <c r="L177" s="6"/>
      <c r="M177" s="89"/>
      <c r="N177" s="6"/>
      <c r="O177" s="89"/>
      <c r="P177" s="6"/>
      <c r="Q177" s="89"/>
      <c r="R177" s="6"/>
      <c r="S177" s="89"/>
      <c r="T177" s="6">
        <v>34</v>
      </c>
      <c r="U177" s="89">
        <f>((($T$2+2)*($T$2+4)*($T$2+2-2*T177))/(2*($T$2+2*T177)*($T$2+4*T177))+(($T$2+1)-T177+1))*$T$1</f>
        <v>62.80539947617023</v>
      </c>
      <c r="V177" s="6"/>
      <c r="W177" s="89"/>
      <c r="X177" s="6"/>
      <c r="Y177" s="89"/>
      <c r="Z177" s="6"/>
      <c r="AA177" s="89"/>
    </row>
    <row r="178" spans="1:27" s="36" customFormat="1" ht="15.75" x14ac:dyDescent="0.25">
      <c r="A178" s="14" t="s">
        <v>130</v>
      </c>
      <c r="B178" s="8" t="s">
        <v>202</v>
      </c>
      <c r="C178" s="47" t="s">
        <v>108</v>
      </c>
      <c r="D178" s="8" t="s">
        <v>1</v>
      </c>
      <c r="E178" s="93">
        <v>2500</v>
      </c>
      <c r="F178" s="6"/>
      <c r="G178" s="89"/>
      <c r="H178" s="6"/>
      <c r="I178" s="89"/>
      <c r="J178" s="6"/>
      <c r="K178" s="89"/>
      <c r="L178" s="6"/>
      <c r="M178" s="89"/>
      <c r="N178" s="6"/>
      <c r="O178" s="89"/>
      <c r="P178" s="6"/>
      <c r="Q178" s="89"/>
      <c r="R178" s="6"/>
      <c r="S178" s="89"/>
      <c r="T178" s="6"/>
      <c r="U178" s="89"/>
      <c r="V178" s="6"/>
      <c r="W178" s="89"/>
      <c r="X178" s="6"/>
      <c r="Y178" s="89"/>
      <c r="Z178" s="6"/>
      <c r="AA178" s="89"/>
    </row>
    <row r="179" spans="1:27" s="36" customFormat="1" ht="15.75" x14ac:dyDescent="0.25">
      <c r="A179" s="14" t="s">
        <v>605</v>
      </c>
      <c r="B179" s="8"/>
      <c r="C179" s="47">
        <v>2</v>
      </c>
      <c r="D179" s="8" t="s">
        <v>16</v>
      </c>
      <c r="E179" s="93">
        <v>1422</v>
      </c>
      <c r="F179" s="6"/>
      <c r="G179" s="89"/>
      <c r="H179" s="6"/>
      <c r="I179" s="89"/>
      <c r="J179" s="6">
        <v>55</v>
      </c>
      <c r="K179" s="89">
        <f>((($J$2+2)*($J$2+4)*($J$2+2-2*J179))/(2*($J$2+2*J179)*($J$2+4*J179))+(($J$2+1)-J179+1))*$J$1</f>
        <v>14.208197787898504</v>
      </c>
      <c r="L179" s="6"/>
      <c r="M179" s="89"/>
      <c r="N179" s="6"/>
      <c r="O179" s="89"/>
      <c r="P179" s="6">
        <v>43</v>
      </c>
      <c r="Q179" s="89">
        <f>((($P$2+2)*($P$2+4)*($P$2+2-2*P179))/(2*($P$2+2*P179)*($P$2+4*P179))+(($P$2+1)-P179+1))*$P$1</f>
        <v>9.761735419630158</v>
      </c>
      <c r="R179" s="6"/>
      <c r="S179" s="89"/>
      <c r="T179" s="6"/>
      <c r="U179" s="89"/>
      <c r="V179" s="6">
        <v>90</v>
      </c>
      <c r="W179" s="89">
        <f>((($V$2+2)*($V$2+4)*($V$2+2-2*V179))/(2*($V$2+2*V179)*($V$2+4*V179))+(($V$2+1)-V179+1))*$V$1</f>
        <v>1.9884249708676833</v>
      </c>
      <c r="X179" s="6"/>
      <c r="Y179" s="89"/>
      <c r="Z179" s="6"/>
      <c r="AA179" s="89"/>
    </row>
    <row r="180" spans="1:27" s="36" customFormat="1" ht="15.75" x14ac:dyDescent="0.25">
      <c r="A180" s="92" t="s">
        <v>575</v>
      </c>
      <c r="B180" s="8"/>
      <c r="C180" s="47">
        <v>4</v>
      </c>
      <c r="D180" s="8" t="s">
        <v>35</v>
      </c>
      <c r="E180" s="93">
        <v>1247.6169642625746</v>
      </c>
      <c r="F180" s="6"/>
      <c r="G180" s="89"/>
      <c r="H180" s="6"/>
      <c r="I180" s="89"/>
      <c r="J180" s="6"/>
      <c r="K180" s="89"/>
      <c r="L180" s="6"/>
      <c r="M180" s="89"/>
      <c r="N180" s="6"/>
      <c r="O180" s="89"/>
      <c r="P180" s="6"/>
      <c r="Q180" s="89"/>
      <c r="R180" s="6"/>
      <c r="S180" s="89"/>
      <c r="T180" s="6"/>
      <c r="U180" s="89"/>
      <c r="V180" s="6"/>
      <c r="W180" s="89"/>
      <c r="X180" s="6"/>
      <c r="Y180" s="89"/>
      <c r="Z180" s="6"/>
      <c r="AA180" s="89"/>
    </row>
    <row r="181" spans="1:27" s="36" customFormat="1" ht="15.75" x14ac:dyDescent="0.25">
      <c r="A181" s="14" t="s">
        <v>777</v>
      </c>
      <c r="B181" s="8"/>
      <c r="C181" s="47"/>
      <c r="D181" s="8" t="s">
        <v>35</v>
      </c>
      <c r="E181" s="93">
        <v>1278</v>
      </c>
      <c r="F181" s="6">
        <v>156</v>
      </c>
      <c r="G181" s="89">
        <v>0.01</v>
      </c>
      <c r="H181" s="6"/>
      <c r="I181" s="89"/>
      <c r="J181" s="6"/>
      <c r="K181" s="89"/>
      <c r="L181" s="6"/>
      <c r="M181" s="89"/>
      <c r="N181" s="6"/>
      <c r="O181" s="89"/>
      <c r="P181" s="6"/>
      <c r="Q181" s="89"/>
      <c r="R181" s="6"/>
      <c r="S181" s="89"/>
      <c r="T181" s="6"/>
      <c r="U181" s="89"/>
      <c r="V181" s="6"/>
      <c r="W181" s="89"/>
      <c r="X181" s="6"/>
      <c r="Y181" s="89"/>
      <c r="Z181" s="6"/>
      <c r="AA181" s="89"/>
    </row>
    <row r="182" spans="1:27" s="36" customFormat="1" ht="15.75" x14ac:dyDescent="0.25">
      <c r="A182" s="14" t="s">
        <v>611</v>
      </c>
      <c r="B182" s="8"/>
      <c r="C182" s="47">
        <v>4</v>
      </c>
      <c r="D182" s="8" t="s">
        <v>35</v>
      </c>
      <c r="E182" s="93">
        <v>1216.4908470695868</v>
      </c>
      <c r="F182" s="6"/>
      <c r="G182" s="89"/>
      <c r="H182" s="6"/>
      <c r="I182" s="89"/>
      <c r="J182" s="6"/>
      <c r="K182" s="89"/>
      <c r="L182" s="6"/>
      <c r="M182" s="89"/>
      <c r="N182" s="6"/>
      <c r="O182" s="89"/>
      <c r="P182" s="6"/>
      <c r="Q182" s="89"/>
      <c r="R182" s="6"/>
      <c r="S182" s="89"/>
      <c r="T182" s="6"/>
      <c r="U182" s="89"/>
      <c r="V182" s="6"/>
      <c r="W182" s="89"/>
      <c r="X182" s="6"/>
      <c r="Y182" s="89"/>
      <c r="Z182" s="6"/>
      <c r="AA182" s="89"/>
    </row>
    <row r="183" spans="1:27" s="36" customFormat="1" ht="15.75" x14ac:dyDescent="0.25">
      <c r="A183" s="14" t="s">
        <v>1025</v>
      </c>
      <c r="B183" s="8"/>
      <c r="C183" s="47"/>
      <c r="D183" s="8" t="s">
        <v>1</v>
      </c>
      <c r="E183" s="93">
        <v>1184.0028101370415</v>
      </c>
      <c r="F183" s="6"/>
      <c r="G183" s="89"/>
      <c r="H183" s="6"/>
      <c r="I183" s="89"/>
      <c r="J183" s="6"/>
      <c r="K183" s="89"/>
      <c r="L183" s="6"/>
      <c r="M183" s="89"/>
      <c r="N183" s="6"/>
      <c r="O183" s="89"/>
      <c r="P183" s="6"/>
      <c r="Q183" s="89"/>
      <c r="R183" s="6"/>
      <c r="S183" s="89"/>
      <c r="T183" s="6"/>
      <c r="U183" s="89"/>
      <c r="V183" s="6"/>
      <c r="W183" s="89"/>
      <c r="X183" s="6"/>
      <c r="Y183" s="89"/>
      <c r="Z183" s="6"/>
      <c r="AA183" s="89"/>
    </row>
    <row r="184" spans="1:27" s="36" customFormat="1" ht="15.75" x14ac:dyDescent="0.25">
      <c r="A184" s="92" t="s">
        <v>188</v>
      </c>
      <c r="B184" s="8"/>
      <c r="C184" s="47">
        <v>1</v>
      </c>
      <c r="D184" s="8" t="s">
        <v>3</v>
      </c>
      <c r="E184" s="93">
        <v>1800</v>
      </c>
      <c r="F184" s="6"/>
      <c r="G184" s="89"/>
      <c r="H184" s="6"/>
      <c r="I184" s="89"/>
      <c r="J184" s="6"/>
      <c r="K184" s="89"/>
      <c r="L184" s="6"/>
      <c r="M184" s="89"/>
      <c r="N184" s="6"/>
      <c r="O184" s="89"/>
      <c r="P184" s="6"/>
      <c r="Q184" s="89"/>
      <c r="R184" s="6"/>
      <c r="S184" s="89"/>
      <c r="T184" s="6"/>
      <c r="U184" s="89"/>
      <c r="V184" s="6"/>
      <c r="W184" s="89"/>
      <c r="X184" s="6"/>
      <c r="Y184" s="89"/>
      <c r="Z184" s="6"/>
      <c r="AA184" s="89"/>
    </row>
    <row r="185" spans="1:27" s="36" customFormat="1" ht="15.75" x14ac:dyDescent="0.25">
      <c r="A185" s="14" t="s">
        <v>495</v>
      </c>
      <c r="B185" s="8"/>
      <c r="C185" s="47">
        <v>4</v>
      </c>
      <c r="D185" s="8" t="s">
        <v>16</v>
      </c>
      <c r="E185" s="93">
        <v>1354.6619852223789</v>
      </c>
      <c r="F185" s="6"/>
      <c r="G185" s="89"/>
      <c r="H185" s="6"/>
      <c r="I185" s="89"/>
      <c r="J185" s="6"/>
      <c r="K185" s="89"/>
      <c r="L185" s="6"/>
      <c r="M185" s="89"/>
      <c r="N185" s="6"/>
      <c r="O185" s="89"/>
      <c r="P185" s="6">
        <v>44</v>
      </c>
      <c r="Q185" s="89">
        <f>((($P$2+2)*($P$2+4)*($P$2+2-2*P185))/(2*($P$2+2*P185)*($P$2+4*P185))+(($P$2+1)-P185+1))*$P$1</f>
        <v>8.3939166886049303</v>
      </c>
      <c r="R185" s="6"/>
      <c r="S185" s="89"/>
      <c r="T185" s="6"/>
      <c r="U185" s="89"/>
      <c r="V185" s="6"/>
      <c r="W185" s="89"/>
      <c r="X185" s="6"/>
      <c r="Y185" s="89"/>
      <c r="Z185" s="6"/>
      <c r="AA185" s="89"/>
    </row>
    <row r="186" spans="1:27" s="36" customFormat="1" ht="15.75" x14ac:dyDescent="0.25">
      <c r="A186" s="14" t="s">
        <v>496</v>
      </c>
      <c r="B186" s="8"/>
      <c r="C186" s="47">
        <v>4</v>
      </c>
      <c r="D186" s="8" t="s">
        <v>16</v>
      </c>
      <c r="E186" s="93">
        <v>1202.6386222793581</v>
      </c>
      <c r="F186" s="6"/>
      <c r="G186" s="89"/>
      <c r="H186" s="6"/>
      <c r="I186" s="89"/>
      <c r="J186" s="6"/>
      <c r="K186" s="89"/>
      <c r="L186" s="6"/>
      <c r="M186" s="89"/>
      <c r="N186" s="6"/>
      <c r="O186" s="89"/>
      <c r="P186" s="6"/>
      <c r="Q186" s="89"/>
      <c r="R186" s="6"/>
      <c r="S186" s="89"/>
      <c r="T186" s="6"/>
      <c r="U186" s="89"/>
      <c r="V186" s="6"/>
      <c r="W186" s="89"/>
      <c r="X186" s="6"/>
      <c r="Y186" s="89"/>
      <c r="Z186" s="6"/>
      <c r="AA186" s="89"/>
    </row>
    <row r="187" spans="1:27" s="36" customFormat="1" ht="15.75" x14ac:dyDescent="0.25">
      <c r="A187" s="92" t="s">
        <v>719</v>
      </c>
      <c r="B187" s="8"/>
      <c r="C187" s="47"/>
      <c r="D187" s="8" t="s">
        <v>35</v>
      </c>
      <c r="E187" s="93">
        <v>1256</v>
      </c>
      <c r="F187" s="6"/>
      <c r="G187" s="89"/>
      <c r="H187" s="6"/>
      <c r="I187" s="89"/>
      <c r="J187" s="6"/>
      <c r="K187" s="89"/>
      <c r="L187" s="6"/>
      <c r="M187" s="89"/>
      <c r="N187" s="6"/>
      <c r="O187" s="89"/>
      <c r="P187" s="6"/>
      <c r="Q187" s="89"/>
      <c r="R187" s="6"/>
      <c r="S187" s="89"/>
      <c r="T187" s="6"/>
      <c r="U187" s="89"/>
      <c r="V187" s="6"/>
      <c r="W187" s="89"/>
      <c r="X187" s="6"/>
      <c r="Y187" s="89"/>
      <c r="Z187" s="6"/>
      <c r="AA187" s="89"/>
    </row>
    <row r="188" spans="1:27" s="36" customFormat="1" ht="15.75" x14ac:dyDescent="0.25">
      <c r="A188" s="92" t="s">
        <v>56</v>
      </c>
      <c r="B188" s="8"/>
      <c r="C188" s="47">
        <v>4</v>
      </c>
      <c r="D188" s="8" t="s">
        <v>16</v>
      </c>
      <c r="E188" s="93">
        <v>1200</v>
      </c>
      <c r="F188" s="6"/>
      <c r="G188" s="89"/>
      <c r="H188" s="6"/>
      <c r="I188" s="89"/>
      <c r="J188" s="6"/>
      <c r="K188" s="89"/>
      <c r="L188" s="6"/>
      <c r="M188" s="89"/>
      <c r="N188" s="6"/>
      <c r="O188" s="89"/>
      <c r="P188" s="6"/>
      <c r="Q188" s="89"/>
      <c r="R188" s="6"/>
      <c r="S188" s="89"/>
      <c r="T188" s="6"/>
      <c r="U188" s="89"/>
      <c r="V188" s="6"/>
      <c r="W188" s="89"/>
      <c r="X188" s="6"/>
      <c r="Y188" s="89"/>
      <c r="Z188" s="6"/>
      <c r="AA188" s="89"/>
    </row>
    <row r="189" spans="1:27" s="36" customFormat="1" ht="15.75" x14ac:dyDescent="0.25">
      <c r="A189" s="14" t="s">
        <v>411</v>
      </c>
      <c r="B189" s="8"/>
      <c r="C189" s="47">
        <v>4</v>
      </c>
      <c r="D189" s="8" t="s">
        <v>1</v>
      </c>
      <c r="E189" s="93">
        <v>1200</v>
      </c>
      <c r="F189" s="6"/>
      <c r="G189" s="89"/>
      <c r="H189" s="6"/>
      <c r="I189" s="89"/>
      <c r="J189" s="6"/>
      <c r="K189" s="89"/>
      <c r="L189" s="6"/>
      <c r="M189" s="89"/>
      <c r="N189" s="6"/>
      <c r="O189" s="89"/>
      <c r="P189" s="6"/>
      <c r="Q189" s="89"/>
      <c r="R189" s="6"/>
      <c r="S189" s="89"/>
      <c r="T189" s="6"/>
      <c r="U189" s="89"/>
      <c r="V189" s="6"/>
      <c r="W189" s="89"/>
      <c r="X189" s="6"/>
      <c r="Y189" s="89"/>
      <c r="Z189" s="6"/>
      <c r="AA189" s="89"/>
    </row>
    <row r="190" spans="1:27" s="36" customFormat="1" ht="15.75" x14ac:dyDescent="0.25">
      <c r="A190" s="14" t="s">
        <v>2</v>
      </c>
      <c r="B190" s="8"/>
      <c r="C190" s="47" t="s">
        <v>36</v>
      </c>
      <c r="D190" s="8" t="s">
        <v>3</v>
      </c>
      <c r="E190" s="93">
        <v>1846</v>
      </c>
      <c r="F190" s="6">
        <v>32</v>
      </c>
      <c r="G190" s="89">
        <f>((($F$2+2)*($F$2+4)*($F$2+2-2*F190))/(2*($F$2+2*F190)*($F$2+4*F190))+(($F$2+1)-F190+1))*$F$1</f>
        <v>61.709210777235953</v>
      </c>
      <c r="H190" s="6">
        <v>10</v>
      </c>
      <c r="I190" s="89">
        <f>((($H$2+2)*($H$2+4)*($H$2+2-2*H190))/(2*($H$2+2*H190)*($H$2+4*H190))+(($H$2+1)-H190+1))*$H$1</f>
        <v>76.109035273551854</v>
      </c>
      <c r="J190" s="6"/>
      <c r="K190" s="89"/>
      <c r="L190" s="6"/>
      <c r="M190" s="89"/>
      <c r="N190" s="6"/>
      <c r="O190" s="89"/>
      <c r="P190" s="6"/>
      <c r="Q190" s="89"/>
      <c r="R190" s="6"/>
      <c r="S190" s="89"/>
      <c r="T190" s="6"/>
      <c r="U190" s="89"/>
      <c r="V190" s="6">
        <v>58</v>
      </c>
      <c r="W190" s="89">
        <f>((($V$2+2)*($V$2+4)*($V$2+2-2*V190))/(2*($V$2+2*V190)*($V$2+4*V190))+(($V$2+1)-V190+1))*$V$1</f>
        <v>25.792793571243411</v>
      </c>
      <c r="X190" s="6"/>
      <c r="Y190" s="89"/>
      <c r="Z190" s="6"/>
      <c r="AA190" s="89"/>
    </row>
    <row r="191" spans="1:27" s="36" customFormat="1" ht="15.75" x14ac:dyDescent="0.25">
      <c r="A191" s="92" t="s">
        <v>553</v>
      </c>
      <c r="B191" s="8"/>
      <c r="C191" s="47">
        <v>4</v>
      </c>
      <c r="D191" s="8"/>
      <c r="E191" s="93">
        <v>1200</v>
      </c>
      <c r="F191" s="6"/>
      <c r="G191" s="89"/>
      <c r="H191" s="6"/>
      <c r="I191" s="89"/>
      <c r="J191" s="6"/>
      <c r="K191" s="89"/>
      <c r="L191" s="6"/>
      <c r="M191" s="89"/>
      <c r="N191" s="6"/>
      <c r="O191" s="89"/>
      <c r="P191" s="6"/>
      <c r="Q191" s="89"/>
      <c r="R191" s="6"/>
      <c r="S191" s="89"/>
      <c r="T191" s="6"/>
      <c r="U191" s="89"/>
      <c r="V191" s="6"/>
      <c r="W191" s="89"/>
      <c r="X191" s="6"/>
      <c r="Y191" s="89"/>
      <c r="Z191" s="6"/>
      <c r="AA191" s="89"/>
    </row>
    <row r="192" spans="1:27" s="36" customFormat="1" ht="15.75" x14ac:dyDescent="0.25">
      <c r="A192" s="14" t="s">
        <v>193</v>
      </c>
      <c r="B192" s="83"/>
      <c r="C192" s="47">
        <v>2</v>
      </c>
      <c r="D192" s="8" t="s">
        <v>35</v>
      </c>
      <c r="E192" s="93">
        <v>1465.7145224218496</v>
      </c>
      <c r="F192" s="6"/>
      <c r="G192" s="89"/>
      <c r="H192" s="6"/>
      <c r="I192" s="89"/>
      <c r="J192" s="6"/>
      <c r="K192" s="89"/>
      <c r="L192" s="6"/>
      <c r="M192" s="89"/>
      <c r="N192" s="6"/>
      <c r="O192" s="89"/>
      <c r="P192" s="6"/>
      <c r="Q192" s="89"/>
      <c r="R192" s="6"/>
      <c r="S192" s="89"/>
      <c r="T192" s="6"/>
      <c r="U192" s="89"/>
      <c r="V192" s="6"/>
      <c r="W192" s="89"/>
      <c r="X192" s="6"/>
      <c r="Y192" s="89"/>
      <c r="Z192" s="6"/>
      <c r="AA192" s="89"/>
    </row>
    <row r="193" spans="1:27" s="36" customFormat="1" ht="15.75" x14ac:dyDescent="0.25">
      <c r="A193" s="14" t="s">
        <v>233</v>
      </c>
      <c r="B193" s="8"/>
      <c r="C193" s="47">
        <v>2</v>
      </c>
      <c r="D193" s="8" t="s">
        <v>27</v>
      </c>
      <c r="E193" s="93">
        <v>1600</v>
      </c>
      <c r="F193" s="6"/>
      <c r="G193" s="89"/>
      <c r="H193" s="6"/>
      <c r="I193" s="89"/>
      <c r="J193" s="6"/>
      <c r="K193" s="89"/>
      <c r="L193" s="6"/>
      <c r="M193" s="89"/>
      <c r="N193" s="6"/>
      <c r="O193" s="89"/>
      <c r="P193" s="6"/>
      <c r="Q193" s="89"/>
      <c r="R193" s="6"/>
      <c r="S193" s="89"/>
      <c r="T193" s="6"/>
      <c r="U193" s="89"/>
      <c r="V193" s="6"/>
      <c r="W193" s="89"/>
      <c r="X193" s="6"/>
      <c r="Y193" s="89"/>
      <c r="Z193" s="6"/>
      <c r="AA193" s="89"/>
    </row>
    <row r="194" spans="1:27" s="36" customFormat="1" ht="15.75" x14ac:dyDescent="0.25">
      <c r="A194" s="14" t="s">
        <v>470</v>
      </c>
      <c r="B194" s="8"/>
      <c r="C194" s="47" t="s">
        <v>37</v>
      </c>
      <c r="D194" s="8" t="s">
        <v>1</v>
      </c>
      <c r="E194" s="93">
        <v>1792</v>
      </c>
      <c r="F194" s="6">
        <v>65</v>
      </c>
      <c r="G194" s="89">
        <f>((($F$2+2)*($F$2+4)*($F$2+2-2*F194))/(2*($F$2+2*F194)*($F$2+4*F194))+(($F$2+1)-F194+1))*$F$1</f>
        <v>40.840305357490301</v>
      </c>
      <c r="H194" s="6"/>
      <c r="I194" s="89"/>
      <c r="J194" s="6"/>
      <c r="K194" s="89"/>
      <c r="L194" s="6"/>
      <c r="M194" s="89"/>
      <c r="N194" s="6"/>
      <c r="O194" s="89"/>
      <c r="P194" s="6"/>
      <c r="Q194" s="89"/>
      <c r="R194" s="6"/>
      <c r="S194" s="89"/>
      <c r="T194" s="6"/>
      <c r="U194" s="89"/>
      <c r="V194" s="6"/>
      <c r="W194" s="89"/>
      <c r="X194" s="6"/>
      <c r="Y194" s="89"/>
      <c r="Z194" s="6"/>
      <c r="AA194" s="89"/>
    </row>
    <row r="195" spans="1:27" s="36" customFormat="1" ht="15.75" x14ac:dyDescent="0.25">
      <c r="A195" s="14" t="s">
        <v>453</v>
      </c>
      <c r="B195" s="83"/>
      <c r="C195" s="47">
        <v>1</v>
      </c>
      <c r="D195" s="8" t="s">
        <v>3</v>
      </c>
      <c r="E195" s="93">
        <v>1554.4996823526624</v>
      </c>
      <c r="F195" s="6"/>
      <c r="G195" s="89"/>
      <c r="H195" s="6">
        <v>84</v>
      </c>
      <c r="I195" s="89">
        <f>((($H$2+2)*($H$2+4)*($H$2+2-2*H195))/(2*($H$2+2*H195)*($H$2+4*H195))+(($H$2+1)-H195+1))*$H$1</f>
        <v>2.9865672391068872</v>
      </c>
      <c r="J195" s="6"/>
      <c r="K195" s="89"/>
      <c r="L195" s="6"/>
      <c r="M195" s="89"/>
      <c r="N195" s="6"/>
      <c r="O195" s="89"/>
      <c r="P195" s="6"/>
      <c r="Q195" s="89"/>
      <c r="R195" s="6"/>
      <c r="S195" s="89"/>
      <c r="T195" s="6"/>
      <c r="U195" s="89"/>
      <c r="V195" s="6"/>
      <c r="W195" s="89"/>
      <c r="X195" s="6"/>
      <c r="Y195" s="89"/>
      <c r="Z195" s="6"/>
      <c r="AA195" s="89"/>
    </row>
    <row r="196" spans="1:27" s="36" customFormat="1" ht="15.75" x14ac:dyDescent="0.25">
      <c r="A196" s="14" t="s">
        <v>666</v>
      </c>
      <c r="B196" s="8"/>
      <c r="C196" s="47"/>
      <c r="D196" s="8" t="s">
        <v>1</v>
      </c>
      <c r="E196" s="93">
        <v>1618.0840585689812</v>
      </c>
      <c r="F196" s="6">
        <v>49</v>
      </c>
      <c r="G196" s="89">
        <f>((($F$2+2)*($F$2+4)*($F$2+2-2*F196))/(2*($F$2+2*F196)*($F$2+4*F196))+(($F$2+1)-F196+1))*$F$1</f>
        <v>49.992537199774596</v>
      </c>
      <c r="H196" s="6"/>
      <c r="I196" s="89"/>
      <c r="J196" s="6"/>
      <c r="K196" s="89"/>
      <c r="L196" s="6"/>
      <c r="M196" s="89"/>
      <c r="N196" s="6"/>
      <c r="O196" s="89"/>
      <c r="P196" s="6"/>
      <c r="Q196" s="89"/>
      <c r="R196" s="6"/>
      <c r="S196" s="89"/>
      <c r="T196" s="6">
        <v>144</v>
      </c>
      <c r="U196" s="89">
        <f>((($T$2+2)*($T$2+4)*($T$2+2-2*T196))/(2*($T$2+2*T196)*($T$2+4*T196))+(($T$2+1)-T196+1))*$T$1</f>
        <v>10.281255301102629</v>
      </c>
      <c r="V196" s="6"/>
      <c r="W196" s="89"/>
      <c r="X196" s="6"/>
      <c r="Y196" s="89"/>
      <c r="Z196" s="6"/>
      <c r="AA196" s="89"/>
    </row>
    <row r="197" spans="1:27" s="36" customFormat="1" ht="15.75" x14ac:dyDescent="0.25">
      <c r="A197" s="14" t="s">
        <v>213</v>
      </c>
      <c r="B197" s="8"/>
      <c r="C197" s="47">
        <v>3</v>
      </c>
      <c r="D197" s="8" t="s">
        <v>1</v>
      </c>
      <c r="E197" s="93">
        <v>1400</v>
      </c>
      <c r="F197" s="6"/>
      <c r="G197" s="89"/>
      <c r="H197" s="6"/>
      <c r="I197" s="89"/>
      <c r="J197" s="6"/>
      <c r="K197" s="89"/>
      <c r="L197" s="6"/>
      <c r="M197" s="89"/>
      <c r="N197" s="6"/>
      <c r="O197" s="89"/>
      <c r="P197" s="6"/>
      <c r="Q197" s="89"/>
      <c r="R197" s="6"/>
      <c r="S197" s="89"/>
      <c r="T197" s="6"/>
      <c r="U197" s="89"/>
      <c r="V197" s="6"/>
      <c r="W197" s="89"/>
      <c r="X197" s="6"/>
      <c r="Y197" s="89"/>
      <c r="Z197" s="6"/>
      <c r="AA197" s="89"/>
    </row>
    <row r="198" spans="1:27" s="36" customFormat="1" ht="15.75" x14ac:dyDescent="0.25">
      <c r="A198" s="14" t="s">
        <v>584</v>
      </c>
      <c r="B198" s="8"/>
      <c r="C198" s="47">
        <v>1</v>
      </c>
      <c r="D198" s="8" t="s">
        <v>1</v>
      </c>
      <c r="E198" s="93">
        <v>1800</v>
      </c>
      <c r="F198" s="6"/>
      <c r="G198" s="89"/>
      <c r="H198" s="6"/>
      <c r="I198" s="89"/>
      <c r="J198" s="6"/>
      <c r="K198" s="89"/>
      <c r="L198" s="6"/>
      <c r="M198" s="89"/>
      <c r="N198" s="6"/>
      <c r="O198" s="89"/>
      <c r="P198" s="6"/>
      <c r="Q198" s="89"/>
      <c r="R198" s="6"/>
      <c r="S198" s="89"/>
      <c r="T198" s="6"/>
      <c r="U198" s="89"/>
      <c r="V198" s="6"/>
      <c r="W198" s="89"/>
      <c r="X198" s="6"/>
      <c r="Y198" s="89"/>
      <c r="Z198" s="6"/>
      <c r="AA198" s="89"/>
    </row>
    <row r="199" spans="1:27" s="36" customFormat="1" ht="15.75" x14ac:dyDescent="0.25">
      <c r="A199" s="14" t="s">
        <v>838</v>
      </c>
      <c r="B199" s="8"/>
      <c r="C199" s="47">
        <v>1</v>
      </c>
      <c r="D199" s="8" t="s">
        <v>1</v>
      </c>
      <c r="E199" s="93">
        <v>1767.4986548522552</v>
      </c>
      <c r="F199" s="6">
        <v>64</v>
      </c>
      <c r="G199" s="89">
        <f>((($F$2+2)*($F$2+4)*($F$2+2-2*F199))/(2*($F$2+2*F199)*($F$2+4*F199))+(($F$2+1)-F199+1))*$F$1</f>
        <v>41.379065552164462</v>
      </c>
      <c r="H199" s="6">
        <v>43</v>
      </c>
      <c r="I199" s="89">
        <f>((($H$2+2)*($H$2+4)*($H$2+2-2*H199))/(2*($H$2+2*H199)*($H$2+4*H199))+(($H$2+1)-H199+1))*$H$1</f>
        <v>36.032132632568469</v>
      </c>
      <c r="J199" s="6">
        <v>6</v>
      </c>
      <c r="K199" s="89">
        <f>((($J$2+2)*($J$2+4)*($J$2+2-2*J199))/(2*($J$2+2*J199)*($J$2+4*J199))+(($J$2+1)-J199+1))*$J$1</f>
        <v>81.82726106666928</v>
      </c>
      <c r="L199" s="6"/>
      <c r="M199" s="89"/>
      <c r="N199" s="6"/>
      <c r="O199" s="89"/>
      <c r="P199" s="6">
        <v>1</v>
      </c>
      <c r="Q199" s="89">
        <f>((($P$2+2)*($P$2+4)*($P$2+2-2*P199))/(2*($P$2+2*P199)*($P$2+4*P199))+(($P$2+1)-P199+1))*$P$1</f>
        <v>100</v>
      </c>
      <c r="R199" s="6">
        <v>7</v>
      </c>
      <c r="S199" s="89">
        <f>((($R$2+2)*($R$2+4)*($R$2+2-2*R199))/(2*($R$2+2*R199)*($R$2+4*R199))+(($R$2+1)-R199+1))*$R$1</f>
        <v>71.698841698841704</v>
      </c>
      <c r="T199" s="6">
        <v>63</v>
      </c>
      <c r="U199" s="89">
        <f>((($T$2+2)*($T$2+4)*($T$2+2-2*T199))/(2*($T$2+2*T199)*($T$2+4*T199))+(($T$2+1)-T199+1))*$T$1</f>
        <v>45.468826530002751</v>
      </c>
      <c r="V199" s="6">
        <v>42</v>
      </c>
      <c r="W199" s="89">
        <f>((($V$2+2)*($V$2+4)*($V$2+2-2*V199))/(2*($V$2+2*V199)*($V$2+4*V199))+(($V$2+1)-V199+1))*$V$1</f>
        <v>38.880560142741686</v>
      </c>
      <c r="X199" s="6">
        <v>12</v>
      </c>
      <c r="Y199" s="89">
        <f>((($X$2+2)*($X$2+4)*($X$2+2-2*X199))/(2*($X$2+2*X199)*($X$2+4*X199))+(($X$2+1)-X199+1))*$X$1</f>
        <v>22.3125</v>
      </c>
      <c r="Z199" s="6"/>
      <c r="AA199" s="89"/>
    </row>
    <row r="200" spans="1:27" s="36" customFormat="1" ht="15.75" x14ac:dyDescent="0.25">
      <c r="A200" s="92" t="s">
        <v>75</v>
      </c>
      <c r="B200" s="8"/>
      <c r="C200" s="47">
        <v>1</v>
      </c>
      <c r="D200" s="8" t="s">
        <v>35</v>
      </c>
      <c r="E200" s="93">
        <v>1800</v>
      </c>
      <c r="F200" s="6"/>
      <c r="G200" s="89"/>
      <c r="H200" s="6"/>
      <c r="I200" s="89"/>
      <c r="J200" s="6"/>
      <c r="K200" s="89"/>
      <c r="L200" s="6"/>
      <c r="M200" s="89"/>
      <c r="N200" s="6"/>
      <c r="O200" s="89"/>
      <c r="P200" s="6"/>
      <c r="Q200" s="89"/>
      <c r="R200" s="6"/>
      <c r="S200" s="89"/>
      <c r="T200" s="6"/>
      <c r="U200" s="89"/>
      <c r="V200" s="6"/>
      <c r="W200" s="89"/>
      <c r="X200" s="6"/>
      <c r="Y200" s="89"/>
      <c r="Z200" s="6"/>
      <c r="AA200" s="89"/>
    </row>
    <row r="201" spans="1:27" s="36" customFormat="1" ht="15.75" x14ac:dyDescent="0.25">
      <c r="A201" s="92" t="s">
        <v>146</v>
      </c>
      <c r="B201" s="8"/>
      <c r="C201" s="47" t="s">
        <v>37</v>
      </c>
      <c r="D201" s="8" t="s">
        <v>35</v>
      </c>
      <c r="E201" s="93">
        <v>1588.2723488750842</v>
      </c>
      <c r="F201" s="6"/>
      <c r="G201" s="89"/>
      <c r="H201" s="6"/>
      <c r="I201" s="89"/>
      <c r="J201" s="6"/>
      <c r="K201" s="89"/>
      <c r="L201" s="6"/>
      <c r="M201" s="89"/>
      <c r="N201" s="6"/>
      <c r="O201" s="89"/>
      <c r="P201" s="6"/>
      <c r="Q201" s="89"/>
      <c r="R201" s="6"/>
      <c r="S201" s="89"/>
      <c r="T201" s="6"/>
      <c r="U201" s="89"/>
      <c r="V201" s="6"/>
      <c r="W201" s="89"/>
      <c r="X201" s="6"/>
      <c r="Y201" s="89"/>
      <c r="Z201" s="6"/>
      <c r="AA201" s="89"/>
    </row>
    <row r="202" spans="1:27" s="36" customFormat="1" ht="15.75" x14ac:dyDescent="0.25">
      <c r="A202" s="14" t="s">
        <v>145</v>
      </c>
      <c r="B202" s="8"/>
      <c r="C202" s="47">
        <v>1</v>
      </c>
      <c r="D202" s="8" t="s">
        <v>35</v>
      </c>
      <c r="E202" s="93">
        <v>1600</v>
      </c>
      <c r="F202" s="6">
        <v>120</v>
      </c>
      <c r="G202" s="89">
        <f>((($F$2+2)*($F$2+4)*($F$2+2-2*F202))/(2*($F$2+2*F202)*($F$2+4*F202))+(($F$2+1)-F202+1))*$F$1</f>
        <v>14.418992548257904</v>
      </c>
      <c r="H202" s="6"/>
      <c r="I202" s="89"/>
      <c r="J202" s="6"/>
      <c r="K202" s="89"/>
      <c r="L202" s="6"/>
      <c r="M202" s="89"/>
      <c r="N202" s="6"/>
      <c r="O202" s="89"/>
      <c r="P202" s="6"/>
      <c r="Q202" s="89"/>
      <c r="R202" s="6"/>
      <c r="S202" s="89"/>
      <c r="T202" s="6"/>
      <c r="U202" s="89"/>
      <c r="V202" s="6">
        <v>77</v>
      </c>
      <c r="W202" s="89">
        <f>((($V$2+2)*($V$2+4)*($V$2+2-2*V202))/(2*($V$2+2*V202)*($V$2+4*V202))+(($V$2+1)-V202+1))*$V$1</f>
        <v>11.453070856530612</v>
      </c>
      <c r="X202" s="6"/>
      <c r="Y202" s="89"/>
      <c r="Z202" s="6"/>
      <c r="AA202" s="89"/>
    </row>
    <row r="203" spans="1:27" s="36" customFormat="1" ht="15.75" x14ac:dyDescent="0.25">
      <c r="A203" s="92" t="s">
        <v>84</v>
      </c>
      <c r="B203" s="8"/>
      <c r="C203" s="47">
        <v>2</v>
      </c>
      <c r="D203" s="8" t="s">
        <v>35</v>
      </c>
      <c r="E203" s="93">
        <v>1566</v>
      </c>
      <c r="F203" s="6">
        <v>133</v>
      </c>
      <c r="G203" s="89">
        <f>((($F$2+2)*($F$2+4)*($F$2+2-2*F203))/(2*($F$2+2*F203)*($F$2+4*F203))+(($F$2+1)-F203+1))*$F$1</f>
        <v>8.6375052470387939</v>
      </c>
      <c r="H203" s="6"/>
      <c r="I203" s="89"/>
      <c r="J203" s="6"/>
      <c r="K203" s="89"/>
      <c r="L203" s="6"/>
      <c r="M203" s="89"/>
      <c r="N203" s="6"/>
      <c r="O203" s="89"/>
      <c r="P203" s="6"/>
      <c r="Q203" s="89"/>
      <c r="R203" s="6"/>
      <c r="S203" s="89"/>
      <c r="T203" s="6"/>
      <c r="U203" s="89"/>
      <c r="V203" s="6">
        <v>76</v>
      </c>
      <c r="W203" s="89">
        <f>((($V$2+2)*($V$2+4)*($V$2+2-2*V203))/(2*($V$2+2*V203)*($V$2+4*V203))+(($V$2+1)-V203+1))*$V$1</f>
        <v>12.189770563570169</v>
      </c>
      <c r="X203" s="6"/>
      <c r="Y203" s="89"/>
      <c r="Z203" s="6"/>
      <c r="AA203" s="89"/>
    </row>
    <row r="204" spans="1:27" s="36" customFormat="1" ht="15.75" x14ac:dyDescent="0.25">
      <c r="A204" s="14" t="s">
        <v>1144</v>
      </c>
      <c r="B204" s="8"/>
      <c r="C204" s="47"/>
      <c r="D204" s="8" t="s">
        <v>1</v>
      </c>
      <c r="E204" s="93">
        <v>1280.5357668688334</v>
      </c>
      <c r="F204" s="6"/>
      <c r="G204" s="89"/>
      <c r="H204" s="6"/>
      <c r="I204" s="89"/>
      <c r="J204" s="6"/>
      <c r="K204" s="89"/>
      <c r="L204" s="6"/>
      <c r="M204" s="89"/>
      <c r="N204" s="6"/>
      <c r="O204" s="89"/>
      <c r="P204" s="6"/>
      <c r="Q204" s="89"/>
      <c r="R204" s="6"/>
      <c r="S204" s="89"/>
      <c r="T204" s="6">
        <v>116</v>
      </c>
      <c r="U204" s="89">
        <f>((($T$2+2)*($T$2+4)*($T$2+2-2*T204))/(2*($T$2+2*T204)*($T$2+4*T204))+(($T$2+1)-T204+1))*$T$1</f>
        <v>21.608227210427426</v>
      </c>
      <c r="V204" s="6"/>
      <c r="W204" s="89"/>
      <c r="X204" s="6"/>
      <c r="Y204" s="89"/>
      <c r="Z204" s="6"/>
      <c r="AA204" s="89"/>
    </row>
    <row r="205" spans="1:27" s="36" customFormat="1" ht="15.75" x14ac:dyDescent="0.25">
      <c r="A205" s="92" t="s">
        <v>32</v>
      </c>
      <c r="B205" s="8"/>
      <c r="C205" s="47">
        <v>3</v>
      </c>
      <c r="D205" s="8" t="s">
        <v>27</v>
      </c>
      <c r="E205" s="93">
        <v>1400</v>
      </c>
      <c r="F205" s="6"/>
      <c r="G205" s="89"/>
      <c r="H205" s="6"/>
      <c r="I205" s="89"/>
      <c r="J205" s="6"/>
      <c r="K205" s="89"/>
      <c r="L205" s="6"/>
      <c r="M205" s="89"/>
      <c r="N205" s="6"/>
      <c r="O205" s="89"/>
      <c r="P205" s="6"/>
      <c r="Q205" s="89"/>
      <c r="R205" s="6"/>
      <c r="S205" s="89"/>
      <c r="T205" s="6"/>
      <c r="U205" s="89"/>
      <c r="V205" s="6"/>
      <c r="W205" s="89"/>
      <c r="X205" s="6"/>
      <c r="Y205" s="89"/>
      <c r="Z205" s="6"/>
      <c r="AA205" s="89"/>
    </row>
    <row r="206" spans="1:27" s="36" customFormat="1" ht="15.75" x14ac:dyDescent="0.25">
      <c r="A206" s="14" t="s">
        <v>991</v>
      </c>
      <c r="B206" s="8"/>
      <c r="C206" s="47"/>
      <c r="D206" s="8" t="s">
        <v>1</v>
      </c>
      <c r="E206" s="93">
        <v>1368</v>
      </c>
      <c r="F206" s="6"/>
      <c r="G206" s="89"/>
      <c r="H206" s="6"/>
      <c r="I206" s="89"/>
      <c r="J206" s="6"/>
      <c r="K206" s="89"/>
      <c r="L206" s="6"/>
      <c r="M206" s="89"/>
      <c r="N206" s="6"/>
      <c r="O206" s="89"/>
      <c r="P206" s="6"/>
      <c r="Q206" s="89"/>
      <c r="R206" s="6"/>
      <c r="S206" s="89"/>
      <c r="T206" s="6"/>
      <c r="U206" s="89"/>
      <c r="V206" s="6"/>
      <c r="W206" s="89"/>
      <c r="X206" s="6"/>
      <c r="Y206" s="89"/>
      <c r="Z206" s="6"/>
      <c r="AA206" s="89"/>
    </row>
    <row r="207" spans="1:27" s="36" customFormat="1" ht="15.75" x14ac:dyDescent="0.25">
      <c r="A207" s="14" t="s">
        <v>670</v>
      </c>
      <c r="B207" s="8"/>
      <c r="C207" s="47"/>
      <c r="D207" s="8" t="s">
        <v>1</v>
      </c>
      <c r="E207" s="93">
        <v>1313</v>
      </c>
      <c r="F207" s="6">
        <v>134</v>
      </c>
      <c r="G207" s="89">
        <f>((($F$2+2)*($F$2+4)*($F$2+2-2*F207))/(2*($F$2+2*F207)*($F$2+4*F207))+(($F$2+1)-F207+1))*$F$1</f>
        <v>8.196257973792358</v>
      </c>
      <c r="H207" s="6"/>
      <c r="I207" s="89"/>
      <c r="J207" s="6"/>
      <c r="K207" s="89"/>
      <c r="L207" s="6"/>
      <c r="M207" s="89"/>
      <c r="N207" s="6"/>
      <c r="O207" s="89"/>
      <c r="P207" s="6"/>
      <c r="Q207" s="89"/>
      <c r="R207" s="6"/>
      <c r="S207" s="89"/>
      <c r="T207" s="6"/>
      <c r="U207" s="89"/>
      <c r="V207" s="6"/>
      <c r="W207" s="89"/>
      <c r="X207" s="6"/>
      <c r="Y207" s="89"/>
      <c r="Z207" s="6"/>
      <c r="AA207" s="89"/>
    </row>
    <row r="208" spans="1:27" s="36" customFormat="1" ht="15.75" x14ac:dyDescent="0.25">
      <c r="A208" s="92" t="s">
        <v>1044</v>
      </c>
      <c r="B208" s="8"/>
      <c r="C208" s="47"/>
      <c r="D208" s="8" t="s">
        <v>1</v>
      </c>
      <c r="E208" s="93">
        <v>1765</v>
      </c>
      <c r="F208" s="6">
        <v>34</v>
      </c>
      <c r="G208" s="89">
        <f>((($F$2+2)*($F$2+4)*($F$2+2-2*F208))/(2*($F$2+2*F208)*($F$2+4*F208))+(($F$2+1)-F208+1))*$F$1</f>
        <v>60.166965066411294</v>
      </c>
      <c r="H208" s="6"/>
      <c r="I208" s="89"/>
      <c r="J208" s="6"/>
      <c r="K208" s="89"/>
      <c r="L208" s="6"/>
      <c r="M208" s="89"/>
      <c r="N208" s="6"/>
      <c r="O208" s="89"/>
      <c r="P208" s="6"/>
      <c r="Q208" s="89"/>
      <c r="R208" s="6"/>
      <c r="S208" s="89"/>
      <c r="T208" s="6"/>
      <c r="U208" s="89"/>
      <c r="V208" s="6">
        <v>41</v>
      </c>
      <c r="W208" s="89">
        <f>((($V$2+2)*($V$2+4)*($V$2+2-2*V208))/(2*($V$2+2*V208)*($V$2+4*V208))+(($V$2+1)-V208+1))*$V$1</f>
        <v>39.753744454039243</v>
      </c>
      <c r="X208" s="6"/>
      <c r="Y208" s="89"/>
      <c r="Z208" s="6"/>
      <c r="AA208" s="89"/>
    </row>
    <row r="209" spans="1:27" s="36" customFormat="1" ht="15.75" x14ac:dyDescent="0.25">
      <c r="A209" s="14" t="s">
        <v>1080</v>
      </c>
      <c r="B209" s="8" t="s">
        <v>203</v>
      </c>
      <c r="C209" s="47" t="s">
        <v>37</v>
      </c>
      <c r="D209" s="8" t="s">
        <v>1</v>
      </c>
      <c r="E209" s="93">
        <v>1708</v>
      </c>
      <c r="F209" s="6">
        <v>109</v>
      </c>
      <c r="G209" s="89">
        <f>((($F$2+2)*($F$2+4)*($F$2+2-2*F209))/(2*($F$2+2*F209)*($F$2+4*F209))+(($F$2+1)-F209+1))*$F$1</f>
        <v>19.39346787907489</v>
      </c>
      <c r="H209" s="6">
        <v>44</v>
      </c>
      <c r="I209" s="89">
        <f>((($H$2+2)*($H$2+4)*($H$2+2-2*H209))/(2*($H$2+2*H209)*($H$2+4*H209))+(($H$2+1)-H209+1))*$H$1</f>
        <v>35.145459322390543</v>
      </c>
      <c r="J209" s="6">
        <v>27</v>
      </c>
      <c r="K209" s="89">
        <f>((($J$2+2)*($J$2+4)*($J$2+2-2*J209))/(2*($J$2+2*J209)*($J$2+4*J209))+(($J$2+1)-J209+1))*$J$1</f>
        <v>44.502383280789459</v>
      </c>
      <c r="L209" s="6">
        <v>27</v>
      </c>
      <c r="M209" s="89">
        <f>((($L$2+2)*($L$2+4)*($L$2+2-2*L209))/(2*($L$2+2*L209)*($L$2+4*L209))+(($L$2+1)-L209+1))*$L$1</f>
        <v>34.895640852669885</v>
      </c>
      <c r="N209" s="6"/>
      <c r="O209" s="89"/>
      <c r="P209" s="6">
        <v>27</v>
      </c>
      <c r="Q209" s="89">
        <f>((($P$2+2)*($P$2+4)*($P$2+2-2*P209))/(2*($P$2+2*P209)*($P$2+4*P209))+(($P$2+1)-P209+1))*$P$1</f>
        <v>32.66988674217189</v>
      </c>
      <c r="R209" s="6"/>
      <c r="S209" s="89"/>
      <c r="T209" s="6">
        <v>87</v>
      </c>
      <c r="U209" s="89">
        <f>((($T$2+2)*($T$2+4)*($T$2+2-2*T209))/(2*($T$2+2*T209)*($T$2+4*T209))+(($T$2+1)-T209+1))*$T$1</f>
        <v>34.035289249002474</v>
      </c>
      <c r="V209" s="6">
        <v>25</v>
      </c>
      <c r="W209" s="89">
        <f>((($V$2+2)*($V$2+4)*($V$2+2-2*V209))/(2*($V$2+2*V209)*($V$2+4*V209))+(($V$2+1)-V209+1))*$V$1</f>
        <v>55.454721455883053</v>
      </c>
      <c r="X209" s="6"/>
      <c r="Y209" s="89"/>
      <c r="Z209" s="6"/>
      <c r="AA209" s="89"/>
    </row>
    <row r="210" spans="1:27" s="36" customFormat="1" ht="15.75" x14ac:dyDescent="0.25">
      <c r="A210" s="14" t="s">
        <v>795</v>
      </c>
      <c r="B210" s="8"/>
      <c r="C210" s="47" t="s">
        <v>36</v>
      </c>
      <c r="D210" s="8" t="s">
        <v>1</v>
      </c>
      <c r="E210" s="93">
        <v>1905</v>
      </c>
      <c r="F210" s="6">
        <v>70</v>
      </c>
      <c r="G210" s="89">
        <f>((($F$2+2)*($F$2+4)*($F$2+2-2*F210))/(2*($F$2+2*F210)*($F$2+4*F210))+(($F$2+1)-F210+1))*$F$1</f>
        <v>38.197002389858135</v>
      </c>
      <c r="H210" s="6"/>
      <c r="I210" s="89"/>
      <c r="J210" s="6"/>
      <c r="K210" s="89"/>
      <c r="L210" s="6"/>
      <c r="M210" s="89"/>
      <c r="N210" s="6"/>
      <c r="O210" s="89"/>
      <c r="P210" s="6"/>
      <c r="Q210" s="89"/>
      <c r="R210" s="6"/>
      <c r="S210" s="89"/>
      <c r="T210" s="6"/>
      <c r="U210" s="89"/>
      <c r="V210" s="6"/>
      <c r="W210" s="89"/>
      <c r="X210" s="6"/>
      <c r="Y210" s="89"/>
      <c r="Z210" s="6"/>
      <c r="AA210" s="89"/>
    </row>
    <row r="211" spans="1:27" s="36" customFormat="1" ht="15.75" x14ac:dyDescent="0.25">
      <c r="A211" s="92" t="s">
        <v>206</v>
      </c>
      <c r="B211" s="8"/>
      <c r="C211" s="47">
        <v>2</v>
      </c>
      <c r="D211" s="8" t="s">
        <v>1</v>
      </c>
      <c r="E211" s="93">
        <v>1600</v>
      </c>
      <c r="F211" s="6"/>
      <c r="G211" s="89"/>
      <c r="H211" s="6"/>
      <c r="I211" s="89"/>
      <c r="J211" s="6"/>
      <c r="K211" s="89"/>
      <c r="L211" s="6"/>
      <c r="M211" s="89"/>
      <c r="N211" s="6"/>
      <c r="O211" s="89"/>
      <c r="P211" s="6"/>
      <c r="Q211" s="89"/>
      <c r="R211" s="6"/>
      <c r="S211" s="89"/>
      <c r="T211" s="6"/>
      <c r="U211" s="89"/>
      <c r="V211" s="6"/>
      <c r="W211" s="89"/>
      <c r="X211" s="6"/>
      <c r="Y211" s="89"/>
      <c r="Z211" s="6"/>
      <c r="AA211" s="89"/>
    </row>
    <row r="212" spans="1:27" s="36" customFormat="1" ht="15.75" x14ac:dyDescent="0.25">
      <c r="A212" s="14" t="s">
        <v>50</v>
      </c>
      <c r="B212" s="8"/>
      <c r="C212" s="47">
        <v>2</v>
      </c>
      <c r="D212" s="8" t="s">
        <v>1</v>
      </c>
      <c r="E212" s="93">
        <v>1638.0407011073414</v>
      </c>
      <c r="F212" s="6"/>
      <c r="G212" s="89"/>
      <c r="H212" s="6"/>
      <c r="I212" s="89"/>
      <c r="J212" s="6"/>
      <c r="K212" s="89"/>
      <c r="L212" s="6"/>
      <c r="M212" s="89"/>
      <c r="N212" s="6"/>
      <c r="O212" s="89"/>
      <c r="P212" s="6"/>
      <c r="Q212" s="89"/>
      <c r="R212" s="6"/>
      <c r="S212" s="89"/>
      <c r="T212" s="6"/>
      <c r="U212" s="89"/>
      <c r="V212" s="6"/>
      <c r="W212" s="89"/>
      <c r="X212" s="6"/>
      <c r="Y212" s="89"/>
      <c r="Z212" s="6"/>
      <c r="AA212" s="89"/>
    </row>
    <row r="213" spans="1:27" s="36" customFormat="1" ht="15.75" x14ac:dyDescent="0.25">
      <c r="A213" s="14" t="s">
        <v>100</v>
      </c>
      <c r="B213" s="8"/>
      <c r="C213" s="47" t="s">
        <v>36</v>
      </c>
      <c r="D213" s="8" t="s">
        <v>3</v>
      </c>
      <c r="E213" s="93">
        <v>2100</v>
      </c>
      <c r="F213" s="6"/>
      <c r="G213" s="89"/>
      <c r="H213" s="6"/>
      <c r="I213" s="89"/>
      <c r="J213" s="6"/>
      <c r="K213" s="89"/>
      <c r="L213" s="6"/>
      <c r="M213" s="89"/>
      <c r="N213" s="6"/>
      <c r="O213" s="89"/>
      <c r="P213" s="6"/>
      <c r="Q213" s="89"/>
      <c r="R213" s="6"/>
      <c r="S213" s="89"/>
      <c r="T213" s="6"/>
      <c r="U213" s="89"/>
      <c r="V213" s="6"/>
      <c r="W213" s="89"/>
      <c r="X213" s="6"/>
      <c r="Y213" s="89"/>
      <c r="Z213" s="6"/>
      <c r="AA213" s="89"/>
    </row>
    <row r="214" spans="1:27" s="36" customFormat="1" ht="15.75" x14ac:dyDescent="0.25">
      <c r="A214" s="92" t="s">
        <v>1096</v>
      </c>
      <c r="B214" s="8"/>
      <c r="C214" s="47"/>
      <c r="D214" s="8" t="s">
        <v>990</v>
      </c>
      <c r="E214" s="93">
        <v>1244</v>
      </c>
      <c r="F214" s="6"/>
      <c r="G214" s="89"/>
      <c r="H214" s="6"/>
      <c r="I214" s="89"/>
      <c r="J214" s="6">
        <v>66</v>
      </c>
      <c r="K214" s="89">
        <f>((($J$2+2)*($J$2+4)*($J$2+2-2*J214))/(2*($J$2+2*J214)*($J$2+4*J214))+(($J$2+1)-J214+1))*$J$1</f>
        <v>3.4253555284350039</v>
      </c>
      <c r="L214" s="6"/>
      <c r="M214" s="89"/>
      <c r="N214" s="6"/>
      <c r="O214" s="89"/>
      <c r="P214" s="6"/>
      <c r="Q214" s="89"/>
      <c r="R214" s="6"/>
      <c r="S214" s="89"/>
      <c r="T214" s="6"/>
      <c r="U214" s="89"/>
      <c r="V214" s="6"/>
      <c r="W214" s="89"/>
      <c r="X214" s="6"/>
      <c r="Y214" s="89"/>
      <c r="Z214" s="6"/>
      <c r="AA214" s="89"/>
    </row>
    <row r="215" spans="1:27" s="36" customFormat="1" ht="15.75" x14ac:dyDescent="0.25">
      <c r="A215" s="14" t="s">
        <v>131</v>
      </c>
      <c r="B215" s="8"/>
      <c r="C215" s="47" t="s">
        <v>36</v>
      </c>
      <c r="D215" s="8" t="s">
        <v>1</v>
      </c>
      <c r="E215" s="93">
        <v>1934.0029191116423</v>
      </c>
      <c r="F215" s="6"/>
      <c r="G215" s="89"/>
      <c r="H215" s="6">
        <v>21</v>
      </c>
      <c r="I215" s="89">
        <f>((($H$2+2)*($H$2+4)*($H$2+2-2*H215))/(2*($H$2+2*H215)*($H$2+4*H215))+(($H$2+1)-H215+1))*$H$1</f>
        <v>58.846830733224337</v>
      </c>
      <c r="J215" s="6">
        <v>11</v>
      </c>
      <c r="K215" s="89">
        <f>((($J$2+2)*($J$2+4)*($J$2+2-2*J215))/(2*($J$2+2*J215)*($J$2+4*J215))+(($J$2+1)-J215+1))*$J$1</f>
        <v>69.528517766935806</v>
      </c>
      <c r="L215" s="6"/>
      <c r="M215" s="89"/>
      <c r="N215" s="6"/>
      <c r="O215" s="89"/>
      <c r="P215" s="6"/>
      <c r="Q215" s="89"/>
      <c r="R215" s="6"/>
      <c r="S215" s="89"/>
      <c r="T215" s="6">
        <v>23</v>
      </c>
      <c r="U215" s="89">
        <f>((($T$2+2)*($T$2+4)*($T$2+2-2*T215))/(2*($T$2+2*T215)*($T$2+4*T215))+(($T$2+1)-T215+1))*$T$1</f>
        <v>71.678241405039316</v>
      </c>
      <c r="V215" s="6"/>
      <c r="W215" s="89"/>
      <c r="X215" s="6"/>
      <c r="Y215" s="89"/>
      <c r="Z215" s="6"/>
      <c r="AA215" s="89"/>
    </row>
    <row r="216" spans="1:27" s="36" customFormat="1" ht="15.75" x14ac:dyDescent="0.25">
      <c r="A216" s="14" t="s">
        <v>87</v>
      </c>
      <c r="B216" s="8"/>
      <c r="C216" s="47">
        <v>1</v>
      </c>
      <c r="D216" s="8" t="s">
        <v>3</v>
      </c>
      <c r="E216" s="93">
        <v>1702</v>
      </c>
      <c r="F216" s="6"/>
      <c r="G216" s="89"/>
      <c r="H216" s="6">
        <v>37</v>
      </c>
      <c r="I216" s="89">
        <f>((($H$2+2)*($H$2+4)*($H$2+2-2*H216))/(2*($H$2+2*H216)*($H$2+4*H216))+(($H$2+1)-H216+1))*$H$1</f>
        <v>41.53317361030718</v>
      </c>
      <c r="J216" s="6">
        <v>18</v>
      </c>
      <c r="K216" s="89">
        <f>((($J$2+2)*($J$2+4)*($J$2+2-2*J216))/(2*($J$2+2*J216)*($J$2+4*J216))+(($J$2+1)-J216+1))*$J$1</f>
        <v>56.954256690015491</v>
      </c>
      <c r="L216" s="6"/>
      <c r="M216" s="89"/>
      <c r="N216" s="6"/>
      <c r="O216" s="89"/>
      <c r="P216" s="6"/>
      <c r="Q216" s="89"/>
      <c r="R216" s="6"/>
      <c r="S216" s="89"/>
      <c r="T216" s="6"/>
      <c r="U216" s="89"/>
      <c r="V216" s="6">
        <v>67</v>
      </c>
      <c r="W216" s="89">
        <f>((($V$2+2)*($V$2+4)*($V$2+2-2*V216))/(2*($V$2+2*V216)*($V$2+4*V216))+(($V$2+1)-V216+1))*$V$1</f>
        <v>18.897362072990425</v>
      </c>
      <c r="X216" s="6"/>
      <c r="Y216" s="89"/>
      <c r="Z216" s="6"/>
      <c r="AA216" s="89"/>
    </row>
    <row r="217" spans="1:27" s="36" customFormat="1" ht="15.75" x14ac:dyDescent="0.25">
      <c r="A217" s="14" t="s">
        <v>21</v>
      </c>
      <c r="B217" s="8"/>
      <c r="C217" s="47">
        <v>1</v>
      </c>
      <c r="D217" s="8" t="s">
        <v>3</v>
      </c>
      <c r="E217" s="93">
        <v>1800</v>
      </c>
      <c r="F217" s="6"/>
      <c r="G217" s="89"/>
      <c r="H217" s="6"/>
      <c r="I217" s="89"/>
      <c r="J217" s="6"/>
      <c r="K217" s="89"/>
      <c r="L217" s="6"/>
      <c r="M217" s="89"/>
      <c r="N217" s="6"/>
      <c r="O217" s="89"/>
      <c r="P217" s="6"/>
      <c r="Q217" s="89"/>
      <c r="R217" s="6"/>
      <c r="S217" s="89"/>
      <c r="T217" s="6"/>
      <c r="U217" s="89"/>
      <c r="V217" s="6"/>
      <c r="W217" s="89"/>
      <c r="X217" s="6"/>
      <c r="Y217" s="89"/>
      <c r="Z217" s="6"/>
      <c r="AA217" s="89"/>
    </row>
    <row r="218" spans="1:27" s="36" customFormat="1" ht="15.75" x14ac:dyDescent="0.25">
      <c r="A218" s="92" t="s">
        <v>1015</v>
      </c>
      <c r="B218" s="8" t="s">
        <v>202</v>
      </c>
      <c r="C218" s="47" t="s">
        <v>36</v>
      </c>
      <c r="D218" s="8" t="s">
        <v>1</v>
      </c>
      <c r="E218" s="93">
        <v>2122.9511329971751</v>
      </c>
      <c r="F218" s="6">
        <v>18</v>
      </c>
      <c r="G218" s="89">
        <f>((($F$2+2)*($F$2+4)*($F$2+2-2*F218))/(2*($F$2+2*F218)*($F$2+4*F218))+(($F$2+1)-F218+1))*$F$1</f>
        <v>74.564514122184889</v>
      </c>
      <c r="H218" s="6"/>
      <c r="I218" s="89"/>
      <c r="J218" s="6"/>
      <c r="K218" s="89"/>
      <c r="L218" s="6"/>
      <c r="M218" s="89"/>
      <c r="N218" s="6"/>
      <c r="O218" s="89"/>
      <c r="P218" s="6"/>
      <c r="Q218" s="89"/>
      <c r="R218" s="6"/>
      <c r="S218" s="89"/>
      <c r="T218" s="6">
        <v>5</v>
      </c>
      <c r="U218" s="89">
        <f>((($T$2+2)*($T$2+4)*($T$2+2-2*T218))/(2*($T$2+2*T218)*($T$2+4*T218))+(($T$2+1)-T218+1))*$T$1</f>
        <v>93.070064086552776</v>
      </c>
      <c r="V218" s="6"/>
      <c r="W218" s="89"/>
      <c r="X218" s="6"/>
      <c r="Y218" s="89"/>
      <c r="Z218" s="6"/>
      <c r="AA218" s="89"/>
    </row>
    <row r="219" spans="1:27" s="36" customFormat="1" ht="15.75" x14ac:dyDescent="0.25">
      <c r="A219" s="14" t="s">
        <v>763</v>
      </c>
      <c r="B219" s="8"/>
      <c r="C219" s="47"/>
      <c r="D219" s="8" t="s">
        <v>3</v>
      </c>
      <c r="E219" s="93">
        <v>1620.246269569268</v>
      </c>
      <c r="F219" s="6"/>
      <c r="G219" s="89"/>
      <c r="H219" s="6">
        <v>71</v>
      </c>
      <c r="I219" s="89">
        <f>((($H$2+2)*($H$2+4)*($H$2+2-2*H219))/(2*($H$2+2*H219)*($H$2+4*H219))+(($H$2+1)-H219+1))*$H$1</f>
        <v>13.007709473619357</v>
      </c>
      <c r="J219" s="6">
        <v>31</v>
      </c>
      <c r="K219" s="89">
        <f>((($J$2+2)*($J$2+4)*($J$2+2-2*J219))/(2*($J$2+2*J219)*($J$2+4*J219))+(($J$2+1)-J219+1))*$J$1</f>
        <v>39.660660288942722</v>
      </c>
      <c r="L219" s="6"/>
      <c r="M219" s="89"/>
      <c r="N219" s="6"/>
      <c r="O219" s="89"/>
      <c r="P219" s="6"/>
      <c r="Q219" s="89"/>
      <c r="R219" s="6">
        <v>15</v>
      </c>
      <c r="S219" s="89">
        <f>((($R$2+2)*($R$2+4)*($R$2+2-2*R219))/(2*($R$2+2*R219)*($R$2+4*R219))+(($R$2+1)-R219+1))*$R$1</f>
        <v>50.973187686196624</v>
      </c>
      <c r="T219" s="6">
        <v>124</v>
      </c>
      <c r="U219" s="89">
        <f>((($T$2+2)*($T$2+4)*($T$2+2-2*T219))/(2*($T$2+2*T219)*($T$2+4*T219))+(($T$2+1)-T219+1))*$T$1</f>
        <v>18.324865668401959</v>
      </c>
      <c r="V219" s="6"/>
      <c r="W219" s="89"/>
      <c r="X219" s="6"/>
      <c r="Y219" s="89"/>
      <c r="Z219" s="6"/>
      <c r="AA219" s="89"/>
    </row>
    <row r="220" spans="1:27" s="36" customFormat="1" ht="15.75" x14ac:dyDescent="0.25">
      <c r="A220" s="14" t="s">
        <v>804</v>
      </c>
      <c r="B220" s="8"/>
      <c r="C220" s="47"/>
      <c r="D220" s="8" t="s">
        <v>1</v>
      </c>
      <c r="E220" s="93">
        <v>1442.4723146201234</v>
      </c>
      <c r="F220" s="6"/>
      <c r="G220" s="89"/>
      <c r="H220" s="6"/>
      <c r="I220" s="89"/>
      <c r="J220" s="6"/>
      <c r="K220" s="89"/>
      <c r="L220" s="6"/>
      <c r="M220" s="89"/>
      <c r="N220" s="6"/>
      <c r="O220" s="89"/>
      <c r="P220" s="6"/>
      <c r="Q220" s="89"/>
      <c r="R220" s="6"/>
      <c r="S220" s="89"/>
      <c r="T220" s="6"/>
      <c r="U220" s="89"/>
      <c r="V220" s="6"/>
      <c r="W220" s="89"/>
      <c r="X220" s="6"/>
      <c r="Y220" s="89"/>
      <c r="Z220" s="6"/>
      <c r="AA220" s="89"/>
    </row>
    <row r="221" spans="1:27" s="36" customFormat="1" ht="15.75" x14ac:dyDescent="0.25">
      <c r="A221" s="14" t="s">
        <v>950</v>
      </c>
      <c r="B221" s="8"/>
      <c r="C221" s="47"/>
      <c r="D221" s="8" t="s">
        <v>1</v>
      </c>
      <c r="E221" s="93">
        <v>1615.9254662243486</v>
      </c>
      <c r="F221" s="6"/>
      <c r="G221" s="89"/>
      <c r="H221" s="6"/>
      <c r="I221" s="89"/>
      <c r="J221" s="6"/>
      <c r="K221" s="89"/>
      <c r="L221" s="6"/>
      <c r="M221" s="89"/>
      <c r="N221" s="6"/>
      <c r="O221" s="89"/>
      <c r="P221" s="6"/>
      <c r="Q221" s="89"/>
      <c r="R221" s="6"/>
      <c r="S221" s="89"/>
      <c r="T221" s="6"/>
      <c r="U221" s="89"/>
      <c r="V221" s="6"/>
      <c r="W221" s="89"/>
      <c r="X221" s="6"/>
      <c r="Y221" s="89"/>
      <c r="Z221" s="6"/>
      <c r="AA221" s="89"/>
    </row>
    <row r="222" spans="1:27" s="36" customFormat="1" ht="15.75" x14ac:dyDescent="0.25">
      <c r="A222" s="14" t="s">
        <v>92</v>
      </c>
      <c r="B222" s="8"/>
      <c r="C222" s="47">
        <v>1</v>
      </c>
      <c r="D222" s="8" t="s">
        <v>34</v>
      </c>
      <c r="E222" s="93">
        <v>1820.4146944524073</v>
      </c>
      <c r="F222" s="6"/>
      <c r="G222" s="89"/>
      <c r="H222" s="6"/>
      <c r="I222" s="89"/>
      <c r="J222" s="6"/>
      <c r="K222" s="89"/>
      <c r="L222" s="6"/>
      <c r="M222" s="89"/>
      <c r="N222" s="6"/>
      <c r="O222" s="89"/>
      <c r="P222" s="6"/>
      <c r="Q222" s="89"/>
      <c r="R222" s="6"/>
      <c r="S222" s="89"/>
      <c r="T222" s="6"/>
      <c r="U222" s="89"/>
      <c r="V222" s="6"/>
      <c r="W222" s="89"/>
      <c r="X222" s="6"/>
      <c r="Y222" s="89"/>
      <c r="Z222" s="6"/>
      <c r="AA222" s="89"/>
    </row>
    <row r="223" spans="1:27" s="36" customFormat="1" ht="15.75" x14ac:dyDescent="0.25">
      <c r="A223" s="92" t="s">
        <v>211</v>
      </c>
      <c r="B223" s="8"/>
      <c r="C223" s="47">
        <v>1</v>
      </c>
      <c r="D223" s="8" t="s">
        <v>3</v>
      </c>
      <c r="E223" s="93">
        <v>1725</v>
      </c>
      <c r="F223" s="6"/>
      <c r="G223" s="89"/>
      <c r="H223" s="6">
        <v>55</v>
      </c>
      <c r="I223" s="89">
        <f>((($H$2+2)*($H$2+4)*($H$2+2-2*H223))/(2*($H$2+2*H223)*($H$2+4*H223))+(($H$2+1)-H223+1))*$H$1</f>
        <v>25.793692176913002</v>
      </c>
      <c r="J223" s="6"/>
      <c r="K223" s="89"/>
      <c r="L223" s="6"/>
      <c r="M223" s="89"/>
      <c r="N223" s="6"/>
      <c r="O223" s="89"/>
      <c r="P223" s="6"/>
      <c r="Q223" s="89"/>
      <c r="R223" s="6"/>
      <c r="S223" s="89"/>
      <c r="T223" s="6">
        <v>101</v>
      </c>
      <c r="U223" s="89">
        <f>((($T$2+2)*($T$2+4)*($T$2+2-2*T223))/(2*($T$2+2*T223)*($T$2+4*T223))+(($T$2+1)-T223+1))*$T$1</f>
        <v>27.91070225298462</v>
      </c>
      <c r="V223" s="6">
        <v>35</v>
      </c>
      <c r="W223" s="89">
        <f>((($V$2+2)*($V$2+4)*($V$2+2-2*V223))/(2*($V$2+2*V223)*($V$2+4*V223))+(($V$2+1)-V223+1))*$V$1</f>
        <v>45.202106950646971</v>
      </c>
      <c r="X223" s="6"/>
      <c r="Y223" s="89"/>
      <c r="Z223" s="6"/>
      <c r="AA223" s="89"/>
    </row>
    <row r="224" spans="1:27" s="36" customFormat="1" ht="15.75" x14ac:dyDescent="0.25">
      <c r="A224" s="14" t="s">
        <v>681</v>
      </c>
      <c r="B224" s="8"/>
      <c r="C224" s="47"/>
      <c r="D224" s="8" t="s">
        <v>3</v>
      </c>
      <c r="E224" s="93">
        <v>1263.9142662239153</v>
      </c>
      <c r="F224" s="6"/>
      <c r="G224" s="89"/>
      <c r="H224" s="6"/>
      <c r="I224" s="89"/>
      <c r="J224" s="6"/>
      <c r="K224" s="89"/>
      <c r="L224" s="6"/>
      <c r="M224" s="89"/>
      <c r="N224" s="6"/>
      <c r="O224" s="89"/>
      <c r="P224" s="6"/>
      <c r="Q224" s="89"/>
      <c r="R224" s="6"/>
      <c r="S224" s="89"/>
      <c r="T224" s="6"/>
      <c r="U224" s="89"/>
      <c r="V224" s="6"/>
      <c r="W224" s="89"/>
      <c r="X224" s="6"/>
      <c r="Y224" s="89"/>
      <c r="Z224" s="6"/>
      <c r="AA224" s="89"/>
    </row>
    <row r="225" spans="1:27" s="36" customFormat="1" ht="15.75" x14ac:dyDescent="0.25">
      <c r="A225" s="92" t="s">
        <v>818</v>
      </c>
      <c r="B225" s="8"/>
      <c r="C225" s="47"/>
      <c r="D225" s="8" t="s">
        <v>12</v>
      </c>
      <c r="E225" s="93">
        <v>1322.7912421948322</v>
      </c>
      <c r="F225" s="6"/>
      <c r="G225" s="89"/>
      <c r="H225" s="6"/>
      <c r="I225" s="89"/>
      <c r="J225" s="6"/>
      <c r="K225" s="89"/>
      <c r="L225" s="6"/>
      <c r="M225" s="89"/>
      <c r="N225" s="6"/>
      <c r="O225" s="89"/>
      <c r="P225" s="6">
        <v>47</v>
      </c>
      <c r="Q225" s="89">
        <f>((($P$2+2)*($P$2+4)*($P$2+2-2*P225))/(2*($P$2+2*P225)*($P$2+4*P225))+(($P$2+1)-P225+1))*$P$1</f>
        <v>4.3150154798761609</v>
      </c>
      <c r="R225" s="6"/>
      <c r="S225" s="89"/>
      <c r="T225" s="6">
        <v>167</v>
      </c>
      <c r="U225" s="89">
        <f>((($T$2+2)*($T$2+4)*($T$2+2-2*T225))/(2*($T$2+2*T225)*($T$2+4*T225))+(($T$2+1)-T225+1))*$T$1</f>
        <v>1.2266894454551904</v>
      </c>
      <c r="V225" s="6"/>
      <c r="W225" s="89"/>
      <c r="X225" s="6"/>
      <c r="Y225" s="89"/>
      <c r="Z225" s="6"/>
      <c r="AA225" s="89"/>
    </row>
    <row r="226" spans="1:27" s="36" customFormat="1" ht="15.75" x14ac:dyDescent="0.25">
      <c r="A226" s="14" t="s">
        <v>195</v>
      </c>
      <c r="B226" s="8"/>
      <c r="C226" s="47" t="s">
        <v>36</v>
      </c>
      <c r="D226" s="8" t="s">
        <v>27</v>
      </c>
      <c r="E226" s="93">
        <v>2021.048255411424</v>
      </c>
      <c r="F226" s="6"/>
      <c r="G226" s="89"/>
      <c r="H226" s="6"/>
      <c r="I226" s="89"/>
      <c r="J226" s="6"/>
      <c r="K226" s="89"/>
      <c r="L226" s="6"/>
      <c r="M226" s="89"/>
      <c r="N226" s="6"/>
      <c r="O226" s="89"/>
      <c r="P226" s="6"/>
      <c r="Q226" s="89"/>
      <c r="R226" s="6"/>
      <c r="S226" s="89"/>
      <c r="T226" s="6"/>
      <c r="U226" s="89"/>
      <c r="V226" s="6"/>
      <c r="W226" s="89"/>
      <c r="X226" s="6"/>
      <c r="Y226" s="89"/>
      <c r="Z226" s="6"/>
      <c r="AA226" s="89"/>
    </row>
    <row r="227" spans="1:27" s="36" customFormat="1" ht="15.75" x14ac:dyDescent="0.25">
      <c r="A227" s="14" t="s">
        <v>1054</v>
      </c>
      <c r="B227" s="8"/>
      <c r="C227" s="47">
        <v>1</v>
      </c>
      <c r="D227" s="8" t="s">
        <v>1</v>
      </c>
      <c r="E227" s="93">
        <v>1884.3266658735392</v>
      </c>
      <c r="F227" s="6">
        <v>66</v>
      </c>
      <c r="G227" s="89">
        <f>((($F$2+2)*($F$2+4)*($F$2+2-2*F227))/(2*($F$2+2*F227)*($F$2+4*F227))+(($F$2+1)-F227+1))*$F$1</f>
        <v>40.30507711358775</v>
      </c>
      <c r="H227" s="6"/>
      <c r="I227" s="89"/>
      <c r="J227" s="6"/>
      <c r="K227" s="89"/>
      <c r="L227" s="6"/>
      <c r="M227" s="89"/>
      <c r="N227" s="6"/>
      <c r="O227" s="89"/>
      <c r="P227" s="6"/>
      <c r="Q227" s="89"/>
      <c r="R227" s="6"/>
      <c r="S227" s="89"/>
      <c r="T227" s="6">
        <v>7</v>
      </c>
      <c r="U227" s="89">
        <f>((($T$2+2)*($T$2+4)*($T$2+2-2*T227))/(2*($T$2+2*T227)*($T$2+4*T227))+(($T$2+1)-T227+1))*$T$1</f>
        <v>90.007750978118764</v>
      </c>
      <c r="V227" s="6"/>
      <c r="W227" s="89"/>
      <c r="X227" s="6"/>
      <c r="Y227" s="89"/>
      <c r="Z227" s="6"/>
      <c r="AA227" s="89"/>
    </row>
    <row r="228" spans="1:27" s="36" customFormat="1" ht="15.75" x14ac:dyDescent="0.25">
      <c r="A228" s="14" t="s">
        <v>106</v>
      </c>
      <c r="B228" s="8" t="s">
        <v>203</v>
      </c>
      <c r="C228" s="47" t="s">
        <v>36</v>
      </c>
      <c r="D228" s="8" t="s">
        <v>1</v>
      </c>
      <c r="E228" s="93">
        <v>2063</v>
      </c>
      <c r="F228" s="6">
        <v>5</v>
      </c>
      <c r="G228" s="89">
        <f>((($F$2+2)*($F$2+4)*($F$2+2-2*F228))/(2*($F$2+2*F228)*($F$2+4*F228))+(($F$2+1)-F228+1))*$F$1</f>
        <v>92.353475798746246</v>
      </c>
      <c r="H228" s="6"/>
      <c r="I228" s="89"/>
      <c r="J228" s="6"/>
      <c r="K228" s="89"/>
      <c r="L228" s="6"/>
      <c r="M228" s="89"/>
      <c r="N228" s="6"/>
      <c r="O228" s="89"/>
      <c r="P228" s="6"/>
      <c r="Q228" s="89"/>
      <c r="R228" s="6"/>
      <c r="S228" s="89"/>
      <c r="T228" s="6">
        <v>6</v>
      </c>
      <c r="U228" s="89">
        <f>((($T$2+2)*($T$2+4)*($T$2+2-2*T228))/(2*($T$2+2*T228)*($T$2+4*T228))+(($T$2+1)-T228+1))*$T$1</f>
        <v>91.50911561647834</v>
      </c>
      <c r="V228" s="6">
        <v>4</v>
      </c>
      <c r="W228" s="89">
        <f>((($V$2+2)*($V$2+4)*($V$2+2-2*V228))/(2*($V$2+2*V228)*($V$2+4*V228))+(($V$2+1)-V228+1))*$V$1</f>
        <v>90.770505385252676</v>
      </c>
      <c r="X228" s="6"/>
      <c r="Y228" s="89"/>
      <c r="Z228" s="6"/>
      <c r="AA228" s="89"/>
    </row>
    <row r="229" spans="1:27" s="36" customFormat="1" ht="15.75" x14ac:dyDescent="0.25">
      <c r="A229" s="92" t="s">
        <v>63</v>
      </c>
      <c r="B229" s="8"/>
      <c r="C229" s="47">
        <v>2</v>
      </c>
      <c r="D229" s="8" t="s">
        <v>1</v>
      </c>
      <c r="E229" s="93">
        <v>1563</v>
      </c>
      <c r="F229" s="6">
        <v>126</v>
      </c>
      <c r="G229" s="89">
        <f>((($F$2+2)*($F$2+4)*($F$2+2-2*F229))/(2*($F$2+2*F229)*($F$2+4*F229))+(($F$2+1)-F229+1))*$F$1</f>
        <v>11.739421751937398</v>
      </c>
      <c r="H229" s="6"/>
      <c r="I229" s="89"/>
      <c r="J229" s="6"/>
      <c r="K229" s="89"/>
      <c r="L229" s="6"/>
      <c r="M229" s="89"/>
      <c r="N229" s="6"/>
      <c r="O229" s="89"/>
      <c r="P229" s="6"/>
      <c r="Q229" s="89"/>
      <c r="R229" s="6"/>
      <c r="S229" s="89"/>
      <c r="T229" s="6"/>
      <c r="U229" s="89"/>
      <c r="V229" s="6"/>
      <c r="W229" s="89"/>
      <c r="X229" s="6"/>
      <c r="Y229" s="89"/>
      <c r="Z229" s="6"/>
      <c r="AA229" s="89"/>
    </row>
    <row r="230" spans="1:27" s="36" customFormat="1" ht="15.75" x14ac:dyDescent="0.25">
      <c r="A230" s="14" t="s">
        <v>618</v>
      </c>
      <c r="B230" s="8"/>
      <c r="C230" s="47"/>
      <c r="D230" s="8" t="s">
        <v>478</v>
      </c>
      <c r="E230" s="93">
        <v>1231.2323986738559</v>
      </c>
      <c r="F230" s="6"/>
      <c r="G230" s="89"/>
      <c r="H230" s="6"/>
      <c r="I230" s="89"/>
      <c r="J230" s="6"/>
      <c r="K230" s="89"/>
      <c r="L230" s="6"/>
      <c r="M230" s="89"/>
      <c r="N230" s="6"/>
      <c r="O230" s="89"/>
      <c r="P230" s="6"/>
      <c r="Q230" s="89"/>
      <c r="R230" s="6"/>
      <c r="S230" s="89"/>
      <c r="T230" s="6"/>
      <c r="U230" s="89"/>
      <c r="V230" s="6"/>
      <c r="W230" s="89"/>
      <c r="X230" s="6"/>
      <c r="Y230" s="89"/>
      <c r="Z230" s="6"/>
      <c r="AA230" s="89"/>
    </row>
    <row r="231" spans="1:27" s="36" customFormat="1" ht="15.75" x14ac:dyDescent="0.25">
      <c r="A231" s="14" t="s">
        <v>703</v>
      </c>
      <c r="B231" s="8"/>
      <c r="C231" s="47"/>
      <c r="D231" s="8" t="s">
        <v>3</v>
      </c>
      <c r="E231" s="93">
        <v>1529</v>
      </c>
      <c r="F231" s="6"/>
      <c r="G231" s="89"/>
      <c r="H231" s="6"/>
      <c r="I231" s="89"/>
      <c r="J231" s="6"/>
      <c r="K231" s="89"/>
      <c r="L231" s="6"/>
      <c r="M231" s="89"/>
      <c r="N231" s="6"/>
      <c r="O231" s="89"/>
      <c r="P231" s="6"/>
      <c r="Q231" s="89"/>
      <c r="R231" s="6"/>
      <c r="S231" s="89"/>
      <c r="T231" s="6"/>
      <c r="U231" s="89"/>
      <c r="V231" s="6"/>
      <c r="W231" s="89"/>
      <c r="X231" s="6"/>
      <c r="Y231" s="89"/>
      <c r="Z231" s="6"/>
      <c r="AA231" s="89"/>
    </row>
    <row r="232" spans="1:27" s="36" customFormat="1" ht="15.75" x14ac:dyDescent="0.25">
      <c r="A232" s="14" t="s">
        <v>982</v>
      </c>
      <c r="B232" s="8"/>
      <c r="C232" s="47"/>
      <c r="D232" s="8" t="s">
        <v>34</v>
      </c>
      <c r="E232" s="93">
        <v>1356.5921586043478</v>
      </c>
      <c r="F232" s="6">
        <v>140</v>
      </c>
      <c r="G232" s="89">
        <f>((($F$2+2)*($F$2+4)*($F$2+2-2*F232))/(2*($F$2+2*F232)*($F$2+4*F232))+(($F$2+1)-F232+1))*$F$1</f>
        <v>5.5575414632444105</v>
      </c>
      <c r="H232" s="6"/>
      <c r="I232" s="89"/>
      <c r="J232" s="6"/>
      <c r="K232" s="89"/>
      <c r="L232" s="6"/>
      <c r="M232" s="89"/>
      <c r="N232" s="6"/>
      <c r="O232" s="89"/>
      <c r="P232" s="6"/>
      <c r="Q232" s="89"/>
      <c r="R232" s="6"/>
      <c r="S232" s="89"/>
      <c r="T232" s="6">
        <v>154</v>
      </c>
      <c r="U232" s="89">
        <f>((($T$2+2)*($T$2+4)*($T$2+2-2*T232))/(2*($T$2+2*T232)*($T$2+4*T232))+(($T$2+1)-T232+1))*$T$1</f>
        <v>6.3244148511552618</v>
      </c>
      <c r="V232" s="6"/>
      <c r="W232" s="89"/>
      <c r="X232" s="6"/>
      <c r="Y232" s="89"/>
      <c r="Z232" s="6"/>
      <c r="AA232" s="89"/>
    </row>
    <row r="233" spans="1:27" s="36" customFormat="1" ht="15.75" x14ac:dyDescent="0.25">
      <c r="A233" s="92" t="s">
        <v>493</v>
      </c>
      <c r="B233" s="8"/>
      <c r="C233" s="47">
        <v>4</v>
      </c>
      <c r="D233" s="8" t="s">
        <v>16</v>
      </c>
      <c r="E233" s="93">
        <v>1251.8181818181818</v>
      </c>
      <c r="F233" s="6"/>
      <c r="G233" s="89"/>
      <c r="H233" s="6"/>
      <c r="I233" s="89"/>
      <c r="J233" s="6"/>
      <c r="K233" s="89"/>
      <c r="L233" s="6"/>
      <c r="M233" s="89"/>
      <c r="N233" s="6"/>
      <c r="O233" s="89"/>
      <c r="P233" s="6"/>
      <c r="Q233" s="89"/>
      <c r="R233" s="6"/>
      <c r="S233" s="89"/>
      <c r="T233" s="6"/>
      <c r="U233" s="89"/>
      <c r="V233" s="6"/>
      <c r="W233" s="89"/>
      <c r="X233" s="6"/>
      <c r="Y233" s="89"/>
      <c r="Z233" s="6"/>
      <c r="AA233" s="89"/>
    </row>
    <row r="234" spans="1:27" s="36" customFormat="1" ht="15.75" x14ac:dyDescent="0.25">
      <c r="A234" s="92" t="s">
        <v>78</v>
      </c>
      <c r="B234" s="8"/>
      <c r="C234" s="47" t="s">
        <v>37</v>
      </c>
      <c r="D234" s="8" t="s">
        <v>1</v>
      </c>
      <c r="E234" s="93">
        <v>1900</v>
      </c>
      <c r="F234" s="6"/>
      <c r="G234" s="89"/>
      <c r="H234" s="6"/>
      <c r="I234" s="89"/>
      <c r="J234" s="6"/>
      <c r="K234" s="89"/>
      <c r="L234" s="6"/>
      <c r="M234" s="89"/>
      <c r="N234" s="6"/>
      <c r="O234" s="89"/>
      <c r="P234" s="6"/>
      <c r="Q234" s="89"/>
      <c r="R234" s="6"/>
      <c r="S234" s="89"/>
      <c r="T234" s="6"/>
      <c r="U234" s="89"/>
      <c r="V234" s="6"/>
      <c r="W234" s="89"/>
      <c r="X234" s="6"/>
      <c r="Y234" s="89"/>
      <c r="Z234" s="6"/>
      <c r="AA234" s="89"/>
    </row>
    <row r="235" spans="1:27" s="36" customFormat="1" ht="15.75" x14ac:dyDescent="0.25">
      <c r="A235" s="14" t="s">
        <v>148</v>
      </c>
      <c r="B235" s="8"/>
      <c r="C235" s="47">
        <v>1</v>
      </c>
      <c r="D235" s="8" t="s">
        <v>3</v>
      </c>
      <c r="E235" s="93">
        <v>1533</v>
      </c>
      <c r="F235" s="6"/>
      <c r="G235" s="89"/>
      <c r="H235" s="6"/>
      <c r="I235" s="89"/>
      <c r="J235" s="6"/>
      <c r="K235" s="89"/>
      <c r="L235" s="6">
        <v>43</v>
      </c>
      <c r="M235" s="89">
        <f>((($L$2+2)*($L$2+4)*($L$2+2-2*L235))/(2*($L$2+2*L235)*($L$2+4*L235))+(($L$2+1)-L235+1))*$L$1</f>
        <v>12.976749035554166</v>
      </c>
      <c r="N235" s="6"/>
      <c r="O235" s="89"/>
      <c r="P235" s="6"/>
      <c r="Q235" s="89"/>
      <c r="R235" s="6">
        <v>43</v>
      </c>
      <c r="S235" s="89">
        <f>((($R$2+2)*($R$2+4)*($R$2+2-2*R235))/(2*($R$2+2*R235)*($R$2+4*R235))+(($R$2+1)-R235+1))*$R$1</f>
        <v>4.8790658882402003</v>
      </c>
      <c r="T235" s="6"/>
      <c r="U235" s="89"/>
      <c r="V235" s="6">
        <v>62</v>
      </c>
      <c r="W235" s="89">
        <f>((($V$2+2)*($V$2+4)*($V$2+2-2*V235))/(2*($V$2+2*V235)*($V$2+4*V235))+(($V$2+1)-V235+1))*$V$1</f>
        <v>22.699564520553224</v>
      </c>
      <c r="X235" s="6"/>
      <c r="Y235" s="89"/>
      <c r="Z235" s="6"/>
      <c r="AA235" s="89"/>
    </row>
    <row r="236" spans="1:27" s="36" customFormat="1" ht="15.75" x14ac:dyDescent="0.25">
      <c r="A236" s="92" t="s">
        <v>951</v>
      </c>
      <c r="B236" s="8"/>
      <c r="C236" s="47">
        <v>1</v>
      </c>
      <c r="D236" s="8" t="s">
        <v>1</v>
      </c>
      <c r="E236" s="93">
        <v>1758.7415853932848</v>
      </c>
      <c r="F236" s="6"/>
      <c r="G236" s="89"/>
      <c r="H236" s="6"/>
      <c r="I236" s="89"/>
      <c r="J236" s="6"/>
      <c r="K236" s="89"/>
      <c r="L236" s="6"/>
      <c r="M236" s="89"/>
      <c r="N236" s="6"/>
      <c r="O236" s="89"/>
      <c r="P236" s="6"/>
      <c r="Q236" s="89"/>
      <c r="R236" s="6"/>
      <c r="S236" s="89"/>
      <c r="T236" s="6"/>
      <c r="U236" s="89"/>
      <c r="V236" s="6"/>
      <c r="W236" s="89"/>
      <c r="X236" s="6"/>
      <c r="Y236" s="89"/>
      <c r="Z236" s="6"/>
      <c r="AA236" s="89"/>
    </row>
    <row r="237" spans="1:27" s="36" customFormat="1" ht="15.75" x14ac:dyDescent="0.25">
      <c r="A237" s="14" t="s">
        <v>1037</v>
      </c>
      <c r="B237" s="8"/>
      <c r="C237" s="47"/>
      <c r="D237" s="8" t="s">
        <v>3</v>
      </c>
      <c r="E237" s="93">
        <v>1269.7006385196321</v>
      </c>
      <c r="F237" s="6"/>
      <c r="G237" s="89"/>
      <c r="H237" s="6"/>
      <c r="I237" s="89"/>
      <c r="J237" s="6"/>
      <c r="K237" s="89"/>
      <c r="L237" s="6"/>
      <c r="M237" s="89"/>
      <c r="N237" s="6"/>
      <c r="O237" s="89"/>
      <c r="P237" s="6"/>
      <c r="Q237" s="89"/>
      <c r="R237" s="6"/>
      <c r="S237" s="89"/>
      <c r="T237" s="6"/>
      <c r="U237" s="89"/>
      <c r="V237" s="6"/>
      <c r="W237" s="89"/>
      <c r="X237" s="6"/>
      <c r="Y237" s="89"/>
      <c r="Z237" s="6"/>
      <c r="AA237" s="89"/>
    </row>
    <row r="238" spans="1:27" s="36" customFormat="1" ht="15.75" x14ac:dyDescent="0.25">
      <c r="A238" s="14" t="s">
        <v>1036</v>
      </c>
      <c r="B238" s="8"/>
      <c r="C238" s="47"/>
      <c r="D238" s="8" t="s">
        <v>3</v>
      </c>
      <c r="E238" s="93">
        <v>1319</v>
      </c>
      <c r="F238" s="6"/>
      <c r="G238" s="89"/>
      <c r="H238" s="6"/>
      <c r="I238" s="89"/>
      <c r="J238" s="6">
        <v>44</v>
      </c>
      <c r="K238" s="89">
        <f>((($J$2+2)*($J$2+4)*($J$2+2-2*J238))/(2*($J$2+2*J238)*($J$2+4*J238))+(($J$2+1)-J238+1))*$J$1</f>
        <v>25.380533241683025</v>
      </c>
      <c r="L238" s="6"/>
      <c r="M238" s="89"/>
      <c r="N238" s="6"/>
      <c r="O238" s="89"/>
      <c r="P238" s="6"/>
      <c r="Q238" s="89"/>
      <c r="R238" s="6"/>
      <c r="S238" s="89"/>
      <c r="T238" s="6"/>
      <c r="U238" s="89"/>
      <c r="V238" s="6"/>
      <c r="W238" s="89"/>
      <c r="X238" s="6"/>
      <c r="Y238" s="89"/>
      <c r="Z238" s="6"/>
      <c r="AA238" s="89"/>
    </row>
    <row r="239" spans="1:27" s="36" customFormat="1" ht="15.75" x14ac:dyDescent="0.25">
      <c r="A239" s="92" t="s">
        <v>24</v>
      </c>
      <c r="B239" s="8" t="s">
        <v>203</v>
      </c>
      <c r="C239" s="47" t="s">
        <v>36</v>
      </c>
      <c r="D239" s="8" t="s">
        <v>3</v>
      </c>
      <c r="E239" s="93">
        <v>1618.0451858794941</v>
      </c>
      <c r="F239" s="6"/>
      <c r="G239" s="89"/>
      <c r="H239" s="6"/>
      <c r="I239" s="89"/>
      <c r="J239" s="6">
        <v>7</v>
      </c>
      <c r="K239" s="89">
        <f>((($J$2+2)*($J$2+4)*($J$2+2-2*J239))/(2*($J$2+2*J239)*($J$2+4*J239))+(($J$2+1)-J239+1))*$J$1</f>
        <v>79.02799933989769</v>
      </c>
      <c r="L239" s="6">
        <v>7</v>
      </c>
      <c r="M239" s="89">
        <f>((($L$2+2)*($L$2+4)*($L$2+2-2*L239))/(2*($L$2+2*L239)*($L$2+4*L239))+(($L$2+1)-L239+1))*$L$1</f>
        <v>74.338109315396778</v>
      </c>
      <c r="N239" s="6"/>
      <c r="O239" s="89"/>
      <c r="P239" s="6">
        <v>29</v>
      </c>
      <c r="Q239" s="89">
        <f>((($P$2+2)*($P$2+4)*($P$2+2-2*P239))/(2*($P$2+2*P239)*($P$2+4*P239))+(($P$2+1)-P239+1))*$P$1</f>
        <v>29.644895370957517</v>
      </c>
      <c r="R239" s="6">
        <v>9</v>
      </c>
      <c r="S239" s="89">
        <f>((($R$2+2)*($R$2+4)*($R$2+2-2*R239))/(2*($R$2+2*R239)*($R$2+4*R239))+(($R$2+1)-R239+1))*$R$1</f>
        <v>65.513937282229961</v>
      </c>
      <c r="T239" s="6">
        <v>135</v>
      </c>
      <c r="U239" s="89">
        <f>((($T$2+2)*($T$2+4)*($T$2+2-2*T239))/(2*($T$2+2*T239)*($T$2+4*T239))+(($T$2+1)-T239+1))*$T$1</f>
        <v>13.87610267269001</v>
      </c>
      <c r="V239" s="6">
        <v>37</v>
      </c>
      <c r="W239" s="89">
        <f>((($V$2+2)*($V$2+4)*($V$2+2-2*V239))/(2*($V$2+2*V239)*($V$2+4*V239))+(($V$2+1)-V239+1))*$V$1</f>
        <v>43.341869398207422</v>
      </c>
      <c r="X239" s="6">
        <v>15</v>
      </c>
      <c r="Y239" s="89">
        <f>((($X$2+2)*($X$2+4)*($X$2+2-2*X239))/(2*($X$2+2*X239)*($X$2+4*X239))+(($X$2+1)-X239+1))*$X$1</f>
        <v>9.528604118993135</v>
      </c>
      <c r="Z239" s="6"/>
      <c r="AA239" s="89"/>
    </row>
    <row r="240" spans="1:27" s="36" customFormat="1" ht="15.75" x14ac:dyDescent="0.25">
      <c r="A240" s="14" t="s">
        <v>136</v>
      </c>
      <c r="B240" s="8"/>
      <c r="C240" s="47">
        <v>1</v>
      </c>
      <c r="D240" s="8" t="s">
        <v>3</v>
      </c>
      <c r="E240" s="93">
        <v>1747.4315419608997</v>
      </c>
      <c r="F240" s="6"/>
      <c r="G240" s="89"/>
      <c r="H240" s="6"/>
      <c r="I240" s="89"/>
      <c r="J240" s="6"/>
      <c r="K240" s="89"/>
      <c r="L240" s="6"/>
      <c r="M240" s="89"/>
      <c r="N240" s="6"/>
      <c r="O240" s="89"/>
      <c r="P240" s="6"/>
      <c r="Q240" s="89"/>
      <c r="R240" s="6"/>
      <c r="S240" s="89"/>
      <c r="T240" s="6"/>
      <c r="U240" s="89"/>
      <c r="V240" s="6"/>
      <c r="W240" s="89"/>
      <c r="X240" s="6"/>
      <c r="Y240" s="89"/>
      <c r="Z240" s="6"/>
      <c r="AA240" s="89"/>
    </row>
    <row r="241" spans="1:27" s="36" customFormat="1" ht="15.75" x14ac:dyDescent="0.25">
      <c r="A241" s="14" t="s">
        <v>619</v>
      </c>
      <c r="B241" s="8"/>
      <c r="C241" s="47"/>
      <c r="D241" s="8" t="s">
        <v>478</v>
      </c>
      <c r="E241" s="93">
        <v>1438.1429607200032</v>
      </c>
      <c r="F241" s="6"/>
      <c r="G241" s="89"/>
      <c r="H241" s="6"/>
      <c r="I241" s="89"/>
      <c r="J241" s="6"/>
      <c r="K241" s="89"/>
      <c r="L241" s="6"/>
      <c r="M241" s="89"/>
      <c r="N241" s="6"/>
      <c r="O241" s="89"/>
      <c r="P241" s="6"/>
      <c r="Q241" s="89"/>
      <c r="R241" s="6"/>
      <c r="S241" s="89"/>
      <c r="T241" s="6"/>
      <c r="U241" s="89"/>
      <c r="V241" s="6"/>
      <c r="W241" s="89"/>
      <c r="X241" s="6"/>
      <c r="Y241" s="89"/>
      <c r="Z241" s="6"/>
      <c r="AA241" s="89"/>
    </row>
    <row r="242" spans="1:27" s="36" customFormat="1" ht="15.75" x14ac:dyDescent="0.25">
      <c r="A242" s="14" t="s">
        <v>936</v>
      </c>
      <c r="B242" s="8" t="s">
        <v>203</v>
      </c>
      <c r="C242" s="47" t="s">
        <v>37</v>
      </c>
      <c r="D242" s="8" t="s">
        <v>1</v>
      </c>
      <c r="E242" s="93">
        <v>1814.6863649015727</v>
      </c>
      <c r="F242" s="6"/>
      <c r="G242" s="89"/>
      <c r="H242" s="6">
        <v>36</v>
      </c>
      <c r="I242" s="89">
        <f>((($H$2+2)*($H$2+4)*($H$2+2-2*H242))/(2*($H$2+2*H242)*($H$2+4*H242))+(($H$2+1)-H242+1))*$H$1</f>
        <v>42.485663210483558</v>
      </c>
      <c r="J242" s="6">
        <v>14</v>
      </c>
      <c r="K242" s="89">
        <f>((($J$2+2)*($J$2+4)*($J$2+2-2*J242))/(2*($J$2+2*J242)*($J$2+4*J242))+(($J$2+1)-J242+1))*$J$1</f>
        <v>63.672369217228663</v>
      </c>
      <c r="L242" s="6">
        <v>18</v>
      </c>
      <c r="M242" s="89">
        <f>((($L$2+2)*($L$2+4)*($L$2+2-2*L242))/(2*($L$2+2*L242)*($L$2+4*L242))+(($L$2+1)-L242+1))*$L$1</f>
        <v>49.288296461720982</v>
      </c>
      <c r="N242" s="6"/>
      <c r="O242" s="89"/>
      <c r="P242" s="6">
        <v>25</v>
      </c>
      <c r="Q242" s="89">
        <f>((($P$2+2)*($P$2+4)*($P$2+2-2*P242))/(2*($P$2+2*P242)*($P$2+4*P242))+(($P$2+1)-P242+1))*$P$1</f>
        <v>35.772631578947369</v>
      </c>
      <c r="R242" s="6">
        <v>3</v>
      </c>
      <c r="S242" s="89">
        <f>((($R$2+2)*($R$2+4)*($R$2+2-2*R242))/(2*($R$2+2*R242)*($R$2+4*R242))+(($R$2+1)-R242+1))*$R$1</f>
        <v>88.158393330807129</v>
      </c>
      <c r="T242" s="6">
        <v>97</v>
      </c>
      <c r="U242" s="89">
        <f>((($T$2+2)*($T$2+4)*($T$2+2-2*T242))/(2*($T$2+2*T242)*($T$2+4*T242))+(($T$2+1)-T242+1))*$T$1</f>
        <v>29.632328710817774</v>
      </c>
      <c r="V242" s="6">
        <v>10</v>
      </c>
      <c r="W242" s="89">
        <f>((($V$2+2)*($V$2+4)*($V$2+2-2*V242))/(2*($V$2+2*V242)*($V$2+4*V242))+(($V$2+1)-V242+1))*$V$1</f>
        <v>77.044355686356951</v>
      </c>
      <c r="X242" s="6">
        <v>4</v>
      </c>
      <c r="Y242" s="89">
        <f>((($X$2+2)*($X$2+4)*($X$2+2-2*X242))/(2*($X$2+2*X242)*($X$2+4*X242))+(($X$2+1)-X242+1))*$X$1</f>
        <v>65.375</v>
      </c>
      <c r="Z242" s="6"/>
      <c r="AA242" s="89"/>
    </row>
    <row r="243" spans="1:27" s="36" customFormat="1" ht="15.75" x14ac:dyDescent="0.25">
      <c r="A243" s="92" t="s">
        <v>1035</v>
      </c>
      <c r="B243" s="8"/>
      <c r="C243" s="47"/>
      <c r="D243" s="8" t="s">
        <v>1</v>
      </c>
      <c r="E243" s="93">
        <v>1302.5830971025689</v>
      </c>
      <c r="F243" s="6"/>
      <c r="G243" s="89"/>
      <c r="H243" s="6"/>
      <c r="I243" s="89"/>
      <c r="J243" s="6"/>
      <c r="K243" s="89"/>
      <c r="L243" s="6"/>
      <c r="M243" s="89"/>
      <c r="N243" s="6"/>
      <c r="O243" s="89"/>
      <c r="P243" s="6"/>
      <c r="Q243" s="89"/>
      <c r="R243" s="6"/>
      <c r="S243" s="89"/>
      <c r="T243" s="6">
        <v>151</v>
      </c>
      <c r="U243" s="89">
        <f>((($T$2+2)*($T$2+4)*($T$2+2-2*T243))/(2*($T$2+2*T243)*($T$2+4*T243))+(($T$2+1)-T243+1))*$T$1</f>
        <v>7.5078234751582302</v>
      </c>
      <c r="V243" s="6"/>
      <c r="W243" s="89"/>
      <c r="X243" s="6"/>
      <c r="Y243" s="89"/>
      <c r="Z243" s="6"/>
      <c r="AA243" s="89"/>
    </row>
    <row r="244" spans="1:27" s="36" customFormat="1" ht="15.75" x14ac:dyDescent="0.25">
      <c r="A244" s="14" t="s">
        <v>952</v>
      </c>
      <c r="B244" s="8"/>
      <c r="C244" s="47" t="s">
        <v>36</v>
      </c>
      <c r="D244" s="8" t="s">
        <v>1</v>
      </c>
      <c r="E244" s="93">
        <v>1949.0197523258539</v>
      </c>
      <c r="F244" s="6"/>
      <c r="G244" s="89"/>
      <c r="H244" s="6"/>
      <c r="I244" s="89"/>
      <c r="J244" s="6"/>
      <c r="K244" s="89"/>
      <c r="L244" s="6"/>
      <c r="M244" s="89"/>
      <c r="N244" s="6"/>
      <c r="O244" s="89"/>
      <c r="P244" s="6"/>
      <c r="Q244" s="89"/>
      <c r="R244" s="6"/>
      <c r="S244" s="89"/>
      <c r="T244" s="6"/>
      <c r="U244" s="89"/>
      <c r="V244" s="6"/>
      <c r="W244" s="89"/>
      <c r="X244" s="6"/>
      <c r="Y244" s="89"/>
      <c r="Z244" s="6"/>
      <c r="AA244" s="89"/>
    </row>
    <row r="245" spans="1:27" s="36" customFormat="1" ht="15.75" x14ac:dyDescent="0.25">
      <c r="A245" s="92" t="s">
        <v>673</v>
      </c>
      <c r="B245" s="8"/>
      <c r="C245" s="47" t="s">
        <v>36</v>
      </c>
      <c r="D245" s="8" t="s">
        <v>1</v>
      </c>
      <c r="E245" s="93">
        <v>2093</v>
      </c>
      <c r="F245" s="6"/>
      <c r="G245" s="89"/>
      <c r="H245" s="6"/>
      <c r="I245" s="89"/>
      <c r="J245" s="6"/>
      <c r="K245" s="89"/>
      <c r="L245" s="6"/>
      <c r="M245" s="89"/>
      <c r="N245" s="6"/>
      <c r="O245" s="89"/>
      <c r="P245" s="6"/>
      <c r="Q245" s="89"/>
      <c r="R245" s="6"/>
      <c r="S245" s="89"/>
      <c r="T245" s="6"/>
      <c r="U245" s="89"/>
      <c r="V245" s="6"/>
      <c r="W245" s="89"/>
      <c r="X245" s="6"/>
      <c r="Y245" s="89"/>
      <c r="Z245" s="6"/>
      <c r="AA245" s="89"/>
    </row>
    <row r="246" spans="1:27" s="36" customFormat="1" ht="15.75" x14ac:dyDescent="0.25">
      <c r="A246" s="14" t="s">
        <v>393</v>
      </c>
      <c r="B246" s="83"/>
      <c r="C246" s="47" t="s">
        <v>37</v>
      </c>
      <c r="D246" s="8" t="s">
        <v>1</v>
      </c>
      <c r="E246" s="93">
        <v>1744.9355915362576</v>
      </c>
      <c r="F246" s="6"/>
      <c r="G246" s="89"/>
      <c r="H246" s="6"/>
      <c r="I246" s="90"/>
      <c r="J246" s="6"/>
      <c r="K246" s="89"/>
      <c r="L246" s="6"/>
      <c r="M246" s="89"/>
      <c r="N246" s="6"/>
      <c r="O246" s="89"/>
      <c r="P246" s="6"/>
      <c r="Q246" s="89"/>
      <c r="R246" s="6"/>
      <c r="S246" s="89"/>
      <c r="T246" s="6">
        <v>52</v>
      </c>
      <c r="U246" s="89">
        <f>((($T$2+2)*($T$2+4)*($T$2+2-2*T246))/(2*($T$2+2*T246)*($T$2+4*T246))+(($T$2+1)-T246+1))*$T$1</f>
        <v>51.381702679102077</v>
      </c>
      <c r="V246" s="6"/>
      <c r="W246" s="89"/>
      <c r="X246" s="6"/>
      <c r="Y246" s="89"/>
      <c r="Z246" s="6"/>
      <c r="AA246" s="89"/>
    </row>
    <row r="247" spans="1:27" s="36" customFormat="1" ht="15.75" x14ac:dyDescent="0.25">
      <c r="A247" s="14" t="s">
        <v>192</v>
      </c>
      <c r="B247" s="8"/>
      <c r="C247" s="47">
        <v>2</v>
      </c>
      <c r="D247" s="8" t="s">
        <v>27</v>
      </c>
      <c r="E247" s="93">
        <v>1600</v>
      </c>
      <c r="F247" s="6"/>
      <c r="G247" s="89"/>
      <c r="H247" s="6"/>
      <c r="I247" s="89"/>
      <c r="J247" s="6"/>
      <c r="K247" s="89"/>
      <c r="L247" s="6"/>
      <c r="M247" s="89"/>
      <c r="N247" s="6"/>
      <c r="O247" s="89"/>
      <c r="P247" s="6"/>
      <c r="Q247" s="89"/>
      <c r="R247" s="6"/>
      <c r="S247" s="89"/>
      <c r="T247" s="6"/>
      <c r="U247" s="89"/>
      <c r="V247" s="6"/>
      <c r="W247" s="89"/>
      <c r="X247" s="6"/>
      <c r="Y247" s="89"/>
      <c r="Z247" s="6"/>
      <c r="AA247" s="89"/>
    </row>
    <row r="248" spans="1:27" s="36" customFormat="1" ht="15.75" x14ac:dyDescent="0.25">
      <c r="A248" s="14" t="s">
        <v>1145</v>
      </c>
      <c r="B248" s="8"/>
      <c r="C248" s="47"/>
      <c r="D248" s="8" t="s">
        <v>1</v>
      </c>
      <c r="E248" s="93">
        <v>1310.3932337568992</v>
      </c>
      <c r="F248" s="6"/>
      <c r="G248" s="89"/>
      <c r="H248" s="6"/>
      <c r="I248" s="89"/>
      <c r="J248" s="6"/>
      <c r="K248" s="89"/>
      <c r="L248" s="6"/>
      <c r="M248" s="89"/>
      <c r="N248" s="6"/>
      <c r="O248" s="89"/>
      <c r="P248" s="6"/>
      <c r="Q248" s="89"/>
      <c r="R248" s="6"/>
      <c r="S248" s="89"/>
      <c r="T248" s="6">
        <v>74</v>
      </c>
      <c r="U248" s="89">
        <f>((($T$2+2)*($T$2+4)*($T$2+2-2*T248))/(2*($T$2+2*T248)*($T$2+4*T248))+(($T$2+1)-T248+1))*$T$1</f>
        <v>40.037426471107473</v>
      </c>
      <c r="V248" s="6"/>
      <c r="W248" s="89"/>
      <c r="X248" s="6"/>
      <c r="Y248" s="89"/>
      <c r="Z248" s="6"/>
      <c r="AA248" s="89"/>
    </row>
    <row r="249" spans="1:27" s="36" customFormat="1" ht="15.75" x14ac:dyDescent="0.25">
      <c r="A249" s="14" t="s">
        <v>224</v>
      </c>
      <c r="B249" s="8"/>
      <c r="C249" s="47">
        <v>4</v>
      </c>
      <c r="D249" s="8" t="s">
        <v>223</v>
      </c>
      <c r="E249" s="93">
        <v>1558.3439923013573</v>
      </c>
      <c r="F249" s="6"/>
      <c r="G249" s="89"/>
      <c r="H249" s="6"/>
      <c r="I249" s="89"/>
      <c r="J249" s="6"/>
      <c r="K249" s="89"/>
      <c r="L249" s="6"/>
      <c r="M249" s="89"/>
      <c r="N249" s="6"/>
      <c r="O249" s="89"/>
      <c r="P249" s="6">
        <v>24</v>
      </c>
      <c r="Q249" s="89">
        <f>((($P$2+2)*($P$2+4)*($P$2+2-2*P249))/(2*($P$2+2*P249)*($P$2+4*P249))+(($P$2+1)-P249+1))*$P$1</f>
        <v>37.358562747377249</v>
      </c>
      <c r="R249" s="6"/>
      <c r="S249" s="89"/>
      <c r="T249" s="6"/>
      <c r="U249" s="89"/>
      <c r="V249" s="6"/>
      <c r="W249" s="89"/>
      <c r="X249" s="6"/>
      <c r="Y249" s="89"/>
      <c r="Z249" s="6"/>
      <c r="AA249" s="89"/>
    </row>
    <row r="250" spans="1:27" s="36" customFormat="1" ht="15.75" x14ac:dyDescent="0.25">
      <c r="A250" s="92" t="s">
        <v>391</v>
      </c>
      <c r="B250" s="8"/>
      <c r="C250" s="47">
        <v>1</v>
      </c>
      <c r="D250" s="8" t="s">
        <v>1</v>
      </c>
      <c r="E250" s="93">
        <v>1791.8946911113076</v>
      </c>
      <c r="F250" s="6">
        <v>89</v>
      </c>
      <c r="G250" s="89">
        <f>((($F$2+2)*($F$2+4)*($F$2+2-2*F250))/(2*($F$2+2*F250)*($F$2+4*F250))+(($F$2+1)-F250+1))*$F$1</f>
        <v>28.732641100777165</v>
      </c>
      <c r="H250" s="6"/>
      <c r="I250" s="89"/>
      <c r="J250" s="6"/>
      <c r="K250" s="89"/>
      <c r="L250" s="6"/>
      <c r="M250" s="89"/>
      <c r="N250" s="6"/>
      <c r="O250" s="89"/>
      <c r="P250" s="6"/>
      <c r="Q250" s="89"/>
      <c r="R250" s="6"/>
      <c r="S250" s="89"/>
      <c r="T250" s="6">
        <v>62</v>
      </c>
      <c r="U250" s="89">
        <f>((($T$2+2)*($T$2+4)*($T$2+2-2*T250))/(2*($T$2+2*T250)*($T$2+4*T250))+(($T$2+1)-T250+1))*$T$1</f>
        <v>45.983607174343923</v>
      </c>
      <c r="V250" s="6"/>
      <c r="W250" s="89"/>
      <c r="X250" s="6"/>
      <c r="Y250" s="89"/>
      <c r="Z250" s="6"/>
      <c r="AA250" s="89"/>
    </row>
    <row r="251" spans="1:27" s="36" customFormat="1" ht="15.75" x14ac:dyDescent="0.25">
      <c r="A251" s="14" t="s">
        <v>761</v>
      </c>
      <c r="B251" s="8"/>
      <c r="C251" s="47"/>
      <c r="D251" s="8" t="s">
        <v>3</v>
      </c>
      <c r="E251" s="93">
        <v>1456.2509896676902</v>
      </c>
      <c r="F251" s="6"/>
      <c r="G251" s="89"/>
      <c r="H251" s="6">
        <v>74</v>
      </c>
      <c r="I251" s="89">
        <f>((($H$2+2)*($H$2+4)*($H$2+2-2*H251))/(2*($H$2+2*H251)*($H$2+4*H251))+(($H$2+1)-H251+1))*$H$1</f>
        <v>10.674064536000444</v>
      </c>
      <c r="J251" s="6"/>
      <c r="K251" s="89"/>
      <c r="L251" s="6"/>
      <c r="M251" s="89"/>
      <c r="N251" s="6"/>
      <c r="O251" s="89"/>
      <c r="P251" s="6"/>
      <c r="Q251" s="89"/>
      <c r="R251" s="6"/>
      <c r="S251" s="89"/>
      <c r="T251" s="6"/>
      <c r="U251" s="89"/>
      <c r="V251" s="6"/>
      <c r="W251" s="89"/>
      <c r="X251" s="6"/>
      <c r="Y251" s="89"/>
      <c r="Z251" s="6"/>
      <c r="AA251" s="89"/>
    </row>
    <row r="252" spans="1:27" s="36" customFormat="1" ht="15.75" x14ac:dyDescent="0.25">
      <c r="A252" s="14" t="s">
        <v>1034</v>
      </c>
      <c r="B252" s="8"/>
      <c r="C252" s="47"/>
      <c r="D252" s="8" t="s">
        <v>1</v>
      </c>
      <c r="E252" s="93">
        <v>1447.5216627767129</v>
      </c>
      <c r="F252" s="6"/>
      <c r="G252" s="89"/>
      <c r="H252" s="6"/>
      <c r="I252" s="89"/>
      <c r="J252" s="6"/>
      <c r="K252" s="89"/>
      <c r="L252" s="6"/>
      <c r="M252" s="89"/>
      <c r="N252" s="6"/>
      <c r="O252" s="89"/>
      <c r="P252" s="6"/>
      <c r="Q252" s="89"/>
      <c r="R252" s="6"/>
      <c r="S252" s="89"/>
      <c r="T252" s="6"/>
      <c r="U252" s="89"/>
      <c r="V252" s="6"/>
      <c r="W252" s="89"/>
      <c r="X252" s="6"/>
      <c r="Y252" s="89"/>
      <c r="Z252" s="6"/>
      <c r="AA252" s="89"/>
    </row>
    <row r="253" spans="1:27" s="36" customFormat="1" ht="15.75" x14ac:dyDescent="0.25">
      <c r="A253" s="14" t="s">
        <v>585</v>
      </c>
      <c r="B253" s="8"/>
      <c r="C253" s="47">
        <v>1</v>
      </c>
      <c r="D253" s="8" t="s">
        <v>1</v>
      </c>
      <c r="E253" s="93">
        <v>1548</v>
      </c>
      <c r="F253" s="6">
        <v>150</v>
      </c>
      <c r="G253" s="89">
        <f>((($F$2+2)*($F$2+4)*($F$2+2-2*F253))/(2*($F$2+2*F253)*($F$2+4*F253))+(($F$2+1)-F253+1))*$F$1</f>
        <v>1.1887085720605692</v>
      </c>
      <c r="H253" s="6"/>
      <c r="I253" s="89"/>
      <c r="J253" s="6"/>
      <c r="K253" s="89"/>
      <c r="L253" s="6"/>
      <c r="M253" s="89"/>
      <c r="N253" s="6"/>
      <c r="O253" s="89"/>
      <c r="P253" s="6"/>
      <c r="Q253" s="89"/>
      <c r="R253" s="6"/>
      <c r="S253" s="89"/>
      <c r="T253" s="6"/>
      <c r="U253" s="89"/>
      <c r="V253" s="6"/>
      <c r="W253" s="89"/>
      <c r="X253" s="6"/>
      <c r="Y253" s="89"/>
      <c r="Z253" s="6"/>
      <c r="AA253" s="89"/>
    </row>
    <row r="254" spans="1:27" s="36" customFormat="1" ht="15.75" x14ac:dyDescent="0.25">
      <c r="A254" s="14" t="s">
        <v>713</v>
      </c>
      <c r="B254" s="8"/>
      <c r="C254" s="47"/>
      <c r="D254" s="8" t="s">
        <v>35</v>
      </c>
      <c r="E254" s="93">
        <v>1222.2774127850389</v>
      </c>
      <c r="F254" s="6"/>
      <c r="G254" s="89"/>
      <c r="H254" s="6"/>
      <c r="I254" s="89"/>
      <c r="J254" s="6"/>
      <c r="K254" s="89"/>
      <c r="L254" s="6"/>
      <c r="M254" s="89"/>
      <c r="N254" s="6"/>
      <c r="O254" s="89"/>
      <c r="P254" s="6"/>
      <c r="Q254" s="89"/>
      <c r="R254" s="6"/>
      <c r="S254" s="89"/>
      <c r="T254" s="6"/>
      <c r="U254" s="89"/>
      <c r="V254" s="6"/>
      <c r="W254" s="89"/>
      <c r="X254" s="6"/>
      <c r="Y254" s="89"/>
      <c r="Z254" s="6"/>
      <c r="AA254" s="89"/>
    </row>
    <row r="255" spans="1:27" s="36" customFormat="1" ht="15.75" x14ac:dyDescent="0.25">
      <c r="A255" s="14" t="s">
        <v>573</v>
      </c>
      <c r="B255" s="8"/>
      <c r="C255" s="47">
        <v>3</v>
      </c>
      <c r="D255" s="8" t="s">
        <v>35</v>
      </c>
      <c r="E255" s="93">
        <v>1402</v>
      </c>
      <c r="F255" s="6"/>
      <c r="G255" s="89"/>
      <c r="H255" s="6"/>
      <c r="I255" s="89"/>
      <c r="J255" s="6"/>
      <c r="K255" s="89"/>
      <c r="L255" s="6">
        <v>51</v>
      </c>
      <c r="M255" s="89">
        <f>((($L$2+2)*($L$2+4)*($L$2+2-2*L255))/(2*($L$2+2*L255)*($L$2+4*L255))+(($L$2+1)-L255+1))*$L$1</f>
        <v>2.6715013093607403</v>
      </c>
      <c r="N255" s="6"/>
      <c r="O255" s="89"/>
      <c r="P255" s="6"/>
      <c r="Q255" s="89"/>
      <c r="R255" s="6"/>
      <c r="S255" s="89"/>
      <c r="T255" s="6"/>
      <c r="U255" s="89"/>
      <c r="V255" s="6"/>
      <c r="W255" s="89"/>
      <c r="X255" s="6"/>
      <c r="Y255" s="89"/>
      <c r="Z255" s="6"/>
      <c r="AA255" s="89"/>
    </row>
    <row r="256" spans="1:27" s="36" customFormat="1" ht="15.75" x14ac:dyDescent="0.25">
      <c r="A256" s="14" t="s">
        <v>376</v>
      </c>
      <c r="B256" s="8"/>
      <c r="C256" s="47">
        <v>1</v>
      </c>
      <c r="D256" s="8" t="s">
        <v>3</v>
      </c>
      <c r="E256" s="93">
        <v>1582</v>
      </c>
      <c r="F256" s="6"/>
      <c r="G256" s="89"/>
      <c r="H256" s="6">
        <v>70</v>
      </c>
      <c r="I256" s="89">
        <f>((($H$2+2)*($H$2+4)*($H$2+2-2*H256))/(2*($H$2+2*H256)*($H$2+4*H256))+(($H$2+1)-H256+1))*$H$1</f>
        <v>13.789040749127317</v>
      </c>
      <c r="J256" s="6">
        <v>45</v>
      </c>
      <c r="K256" s="89">
        <f>((($J$2+2)*($J$2+4)*($J$2+2-2*J256))/(2*($J$2+2*J256)*($J$2+4*J256))+(($J$2+1)-J256+1))*$J$1</f>
        <v>24.340754716981134</v>
      </c>
      <c r="L256" s="6"/>
      <c r="M256" s="89"/>
      <c r="N256" s="6"/>
      <c r="O256" s="89"/>
      <c r="P256" s="6"/>
      <c r="Q256" s="89"/>
      <c r="R256" s="6"/>
      <c r="S256" s="89"/>
      <c r="T256" s="6"/>
      <c r="U256" s="89"/>
      <c r="V256" s="6">
        <v>68</v>
      </c>
      <c r="W256" s="89">
        <f>((($V$2+2)*($V$2+4)*($V$2+2-2*V256))/(2*($V$2+2*V256)*($V$2+4*V256))+(($V$2+1)-V256+1))*$V$1</f>
        <v>18.144218124140423</v>
      </c>
      <c r="X256" s="6"/>
      <c r="Y256" s="89"/>
      <c r="Z256" s="6"/>
      <c r="AA256" s="89"/>
    </row>
    <row r="257" spans="1:27" s="36" customFormat="1" ht="15.75" x14ac:dyDescent="0.25">
      <c r="A257" s="14" t="s">
        <v>379</v>
      </c>
      <c r="B257" s="8"/>
      <c r="C257" s="47">
        <v>1</v>
      </c>
      <c r="D257" s="8" t="s">
        <v>3</v>
      </c>
      <c r="E257" s="93">
        <v>1706</v>
      </c>
      <c r="F257" s="6"/>
      <c r="G257" s="89"/>
      <c r="H257" s="6">
        <v>56</v>
      </c>
      <c r="I257" s="89">
        <f>((($H$2+2)*($H$2+4)*($H$2+2-2*H257))/(2*($H$2+2*H257)*($H$2+4*H257))+(($H$2+1)-H257+1))*$H$1</f>
        <v>24.972155742068303</v>
      </c>
      <c r="J257" s="6"/>
      <c r="K257" s="89"/>
      <c r="L257" s="6"/>
      <c r="M257" s="89"/>
      <c r="N257" s="6"/>
      <c r="O257" s="89"/>
      <c r="P257" s="6"/>
      <c r="Q257" s="89"/>
      <c r="R257" s="6"/>
      <c r="S257" s="89"/>
      <c r="T257" s="6"/>
      <c r="U257" s="89"/>
      <c r="V257" s="6">
        <v>69</v>
      </c>
      <c r="W257" s="89">
        <f>((($V$2+2)*($V$2+4)*($V$2+2-2*V257))/(2*($V$2+2*V257)*($V$2+4*V257))+(($V$2+1)-V257+1))*$V$1</f>
        <v>17.393250462701651</v>
      </c>
      <c r="X257" s="6"/>
      <c r="Y257" s="89"/>
      <c r="Z257" s="6"/>
      <c r="AA257" s="89"/>
    </row>
    <row r="258" spans="1:27" s="36" customFormat="1" ht="15.75" x14ac:dyDescent="0.25">
      <c r="A258" s="14" t="s">
        <v>537</v>
      </c>
      <c r="B258" s="8"/>
      <c r="C258" s="47">
        <v>1</v>
      </c>
      <c r="D258" s="8" t="s">
        <v>3</v>
      </c>
      <c r="E258" s="93">
        <v>1596</v>
      </c>
      <c r="F258" s="6"/>
      <c r="G258" s="89"/>
      <c r="H258" s="6"/>
      <c r="I258" s="89"/>
      <c r="J258" s="6"/>
      <c r="K258" s="89"/>
      <c r="L258" s="6"/>
      <c r="M258" s="89"/>
      <c r="N258" s="6"/>
      <c r="O258" s="89"/>
      <c r="P258" s="6"/>
      <c r="Q258" s="89"/>
      <c r="R258" s="6"/>
      <c r="S258" s="89"/>
      <c r="T258" s="6"/>
      <c r="U258" s="89"/>
      <c r="V258" s="6"/>
      <c r="W258" s="89"/>
      <c r="X258" s="6"/>
      <c r="Y258" s="89"/>
      <c r="Z258" s="6"/>
      <c r="AA258" s="89"/>
    </row>
    <row r="259" spans="1:27" s="36" customFormat="1" ht="15.75" x14ac:dyDescent="0.25">
      <c r="A259" s="14" t="s">
        <v>377</v>
      </c>
      <c r="B259" s="8"/>
      <c r="C259" s="47">
        <v>1</v>
      </c>
      <c r="D259" s="8" t="s">
        <v>3</v>
      </c>
      <c r="E259" s="93">
        <v>1783.0958559914548</v>
      </c>
      <c r="F259" s="6"/>
      <c r="G259" s="89"/>
      <c r="H259" s="6"/>
      <c r="I259" s="89"/>
      <c r="J259" s="6"/>
      <c r="K259" s="89"/>
      <c r="L259" s="6"/>
      <c r="M259" s="89"/>
      <c r="N259" s="6"/>
      <c r="O259" s="89"/>
      <c r="P259" s="6"/>
      <c r="Q259" s="89"/>
      <c r="R259" s="6"/>
      <c r="S259" s="89"/>
      <c r="T259" s="6"/>
      <c r="U259" s="89"/>
      <c r="V259" s="6"/>
      <c r="W259" s="89"/>
      <c r="X259" s="6"/>
      <c r="Y259" s="89"/>
      <c r="Z259" s="6"/>
      <c r="AA259" s="89"/>
    </row>
    <row r="260" spans="1:27" s="36" customFormat="1" ht="15.75" x14ac:dyDescent="0.25">
      <c r="A260" s="14" t="s">
        <v>642</v>
      </c>
      <c r="B260" s="8"/>
      <c r="C260" s="47">
        <v>4</v>
      </c>
      <c r="D260" s="8" t="s">
        <v>35</v>
      </c>
      <c r="E260" s="93">
        <v>1342</v>
      </c>
      <c r="F260" s="6"/>
      <c r="G260" s="89"/>
      <c r="H260" s="6"/>
      <c r="I260" s="89"/>
      <c r="J260" s="6"/>
      <c r="K260" s="89"/>
      <c r="L260" s="6"/>
      <c r="M260" s="89"/>
      <c r="N260" s="6"/>
      <c r="O260" s="89"/>
      <c r="P260" s="6"/>
      <c r="Q260" s="89"/>
      <c r="R260" s="6"/>
      <c r="S260" s="89"/>
      <c r="T260" s="6"/>
      <c r="U260" s="89"/>
      <c r="V260" s="6"/>
      <c r="W260" s="89"/>
      <c r="X260" s="6"/>
      <c r="Y260" s="89"/>
      <c r="Z260" s="6"/>
      <c r="AA260" s="89"/>
    </row>
    <row r="261" spans="1:27" s="36" customFormat="1" ht="15.75" x14ac:dyDescent="0.25">
      <c r="A261" s="14" t="s">
        <v>18</v>
      </c>
      <c r="B261" s="8" t="s">
        <v>202</v>
      </c>
      <c r="C261" s="47" t="s">
        <v>36</v>
      </c>
      <c r="D261" s="8" t="s">
        <v>1</v>
      </c>
      <c r="E261" s="93">
        <v>2300</v>
      </c>
      <c r="F261" s="6"/>
      <c r="G261" s="89"/>
      <c r="H261" s="6"/>
      <c r="I261" s="89"/>
      <c r="J261" s="6"/>
      <c r="K261" s="89"/>
      <c r="L261" s="6"/>
      <c r="M261" s="89"/>
      <c r="N261" s="6"/>
      <c r="O261" s="89"/>
      <c r="P261" s="6"/>
      <c r="Q261" s="89"/>
      <c r="R261" s="6"/>
      <c r="S261" s="89"/>
      <c r="T261" s="6"/>
      <c r="U261" s="89"/>
      <c r="V261" s="6"/>
      <c r="W261" s="89"/>
      <c r="X261" s="6"/>
      <c r="Y261" s="89"/>
      <c r="Z261" s="6"/>
      <c r="AA261" s="89"/>
    </row>
    <row r="262" spans="1:27" s="36" customFormat="1" ht="15.75" x14ac:dyDescent="0.25">
      <c r="A262" s="14" t="s">
        <v>79</v>
      </c>
      <c r="B262" s="8"/>
      <c r="C262" s="47">
        <v>4</v>
      </c>
      <c r="D262" s="8" t="s">
        <v>1</v>
      </c>
      <c r="E262" s="93">
        <v>1200</v>
      </c>
      <c r="F262" s="6"/>
      <c r="G262" s="89"/>
      <c r="H262" s="6"/>
      <c r="I262" s="89"/>
      <c r="J262" s="6"/>
      <c r="K262" s="89"/>
      <c r="L262" s="6"/>
      <c r="M262" s="89"/>
      <c r="N262" s="6"/>
      <c r="O262" s="89"/>
      <c r="P262" s="6"/>
      <c r="Q262" s="89"/>
      <c r="R262" s="6"/>
      <c r="S262" s="89"/>
      <c r="T262" s="6"/>
      <c r="U262" s="89"/>
      <c r="V262" s="6"/>
      <c r="W262" s="89"/>
      <c r="X262" s="6"/>
      <c r="Y262" s="89"/>
      <c r="Z262" s="6"/>
      <c r="AA262" s="89"/>
    </row>
    <row r="263" spans="1:27" s="36" customFormat="1" ht="15.75" x14ac:dyDescent="0.25">
      <c r="A263" s="14" t="s">
        <v>45</v>
      </c>
      <c r="B263" s="8"/>
      <c r="C263" s="47">
        <v>3</v>
      </c>
      <c r="D263" s="8" t="s">
        <v>27</v>
      </c>
      <c r="E263" s="93">
        <v>1400</v>
      </c>
      <c r="F263" s="6"/>
      <c r="G263" s="89"/>
      <c r="H263" s="6"/>
      <c r="I263" s="89"/>
      <c r="J263" s="6"/>
      <c r="K263" s="89"/>
      <c r="L263" s="6"/>
      <c r="M263" s="89"/>
      <c r="N263" s="6"/>
      <c r="O263" s="89"/>
      <c r="P263" s="6"/>
      <c r="Q263" s="89"/>
      <c r="R263" s="6"/>
      <c r="S263" s="89"/>
      <c r="T263" s="6"/>
      <c r="U263" s="89"/>
      <c r="V263" s="6"/>
      <c r="W263" s="89"/>
      <c r="X263" s="6"/>
      <c r="Y263" s="89"/>
      <c r="Z263" s="6"/>
      <c r="AA263" s="89"/>
    </row>
    <row r="264" spans="1:27" s="36" customFormat="1" ht="15.75" x14ac:dyDescent="0.25">
      <c r="A264" s="92" t="s">
        <v>1076</v>
      </c>
      <c r="B264" s="8"/>
      <c r="C264" s="47"/>
      <c r="D264" s="8" t="s">
        <v>1</v>
      </c>
      <c r="E264" s="93">
        <v>1233</v>
      </c>
      <c r="F264" s="6">
        <v>147</v>
      </c>
      <c r="G264" s="89">
        <f>((($F$2+2)*($F$2+4)*($F$2+2-2*F264))/(2*($F$2+2*F264)*($F$2+4*F264))+(($F$2+1)-F264+1))*$F$1</f>
        <v>2.4959454993772083</v>
      </c>
      <c r="H264" s="6"/>
      <c r="I264" s="89"/>
      <c r="J264" s="6"/>
      <c r="K264" s="89"/>
      <c r="L264" s="6"/>
      <c r="M264" s="89"/>
      <c r="N264" s="6"/>
      <c r="O264" s="89"/>
      <c r="P264" s="6"/>
      <c r="Q264" s="89"/>
      <c r="R264" s="6"/>
      <c r="S264" s="89"/>
      <c r="T264" s="6"/>
      <c r="U264" s="89"/>
      <c r="V264" s="6"/>
      <c r="W264" s="89"/>
      <c r="X264" s="6"/>
      <c r="Y264" s="89"/>
      <c r="Z264" s="6"/>
      <c r="AA264" s="89"/>
    </row>
    <row r="265" spans="1:27" s="36" customFormat="1" ht="15.75" x14ac:dyDescent="0.25">
      <c r="A265" s="14" t="s">
        <v>953</v>
      </c>
      <c r="B265" s="83"/>
      <c r="C265" s="47">
        <v>4</v>
      </c>
      <c r="D265" s="8" t="s">
        <v>1</v>
      </c>
      <c r="E265" s="93">
        <v>1390</v>
      </c>
      <c r="F265" s="6"/>
      <c r="G265" s="89"/>
      <c r="H265" s="6"/>
      <c r="I265" s="90"/>
      <c r="J265" s="6"/>
      <c r="K265" s="89"/>
      <c r="L265" s="6"/>
      <c r="M265" s="89"/>
      <c r="N265" s="6"/>
      <c r="O265" s="89"/>
      <c r="P265" s="6"/>
      <c r="Q265" s="89"/>
      <c r="R265" s="6"/>
      <c r="S265" s="89"/>
      <c r="T265" s="6"/>
      <c r="U265" s="89"/>
      <c r="V265" s="6"/>
      <c r="W265" s="89"/>
      <c r="X265" s="6"/>
      <c r="Y265" s="89"/>
      <c r="Z265" s="6"/>
      <c r="AA265" s="89"/>
    </row>
    <row r="266" spans="1:27" s="36" customFormat="1" ht="15.75" x14ac:dyDescent="0.25">
      <c r="A266" s="14" t="s">
        <v>744</v>
      </c>
      <c r="B266" s="8"/>
      <c r="C266" s="47"/>
      <c r="D266" s="8" t="s">
        <v>478</v>
      </c>
      <c r="E266" s="93">
        <v>1143.5776435467196</v>
      </c>
      <c r="F266" s="6"/>
      <c r="G266" s="89"/>
      <c r="H266" s="6"/>
      <c r="I266" s="89"/>
      <c r="J266" s="6"/>
      <c r="K266" s="89"/>
      <c r="L266" s="6"/>
      <c r="M266" s="89"/>
      <c r="N266" s="6"/>
      <c r="O266" s="89"/>
      <c r="P266" s="6"/>
      <c r="Q266" s="89"/>
      <c r="R266" s="6"/>
      <c r="S266" s="89"/>
      <c r="T266" s="6"/>
      <c r="U266" s="89"/>
      <c r="V266" s="6"/>
      <c r="W266" s="89"/>
      <c r="X266" s="6"/>
      <c r="Y266" s="89"/>
      <c r="Z266" s="6"/>
      <c r="AA266" s="89"/>
    </row>
    <row r="267" spans="1:27" s="36" customFormat="1" ht="15.75" x14ac:dyDescent="0.25">
      <c r="A267" s="14" t="s">
        <v>26</v>
      </c>
      <c r="B267" s="8"/>
      <c r="C267" s="47">
        <v>1</v>
      </c>
      <c r="D267" s="8" t="s">
        <v>3</v>
      </c>
      <c r="E267" s="93">
        <v>1800</v>
      </c>
      <c r="F267" s="6"/>
      <c r="G267" s="89"/>
      <c r="H267" s="6"/>
      <c r="I267" s="89"/>
      <c r="J267" s="6"/>
      <c r="K267" s="89"/>
      <c r="L267" s="6"/>
      <c r="M267" s="89"/>
      <c r="N267" s="6"/>
      <c r="O267" s="89"/>
      <c r="P267" s="6"/>
      <c r="Q267" s="89"/>
      <c r="R267" s="6"/>
      <c r="S267" s="89"/>
      <c r="T267" s="6"/>
      <c r="U267" s="89"/>
      <c r="V267" s="6"/>
      <c r="W267" s="89"/>
      <c r="X267" s="6"/>
      <c r="Y267" s="89"/>
      <c r="Z267" s="6"/>
      <c r="AA267" s="89"/>
    </row>
    <row r="268" spans="1:27" s="36" customFormat="1" ht="15.75" x14ac:dyDescent="0.25">
      <c r="A268" s="14" t="s">
        <v>572</v>
      </c>
      <c r="B268" s="8"/>
      <c r="C268" s="47">
        <v>3</v>
      </c>
      <c r="D268" s="8" t="s">
        <v>35</v>
      </c>
      <c r="E268" s="93">
        <v>1400</v>
      </c>
      <c r="F268" s="6"/>
      <c r="G268" s="89"/>
      <c r="H268" s="6"/>
      <c r="I268" s="89"/>
      <c r="J268" s="6"/>
      <c r="K268" s="89"/>
      <c r="L268" s="6"/>
      <c r="M268" s="89"/>
      <c r="N268" s="6"/>
      <c r="O268" s="89"/>
      <c r="P268" s="6"/>
      <c r="Q268" s="89"/>
      <c r="R268" s="6"/>
      <c r="S268" s="89"/>
      <c r="T268" s="6"/>
      <c r="U268" s="89"/>
      <c r="V268" s="6"/>
      <c r="W268" s="89"/>
      <c r="X268" s="6"/>
      <c r="Y268" s="89"/>
      <c r="Z268" s="6"/>
      <c r="AA268" s="89"/>
    </row>
    <row r="269" spans="1:27" s="36" customFormat="1" ht="15.75" x14ac:dyDescent="0.25">
      <c r="A269" s="14" t="s">
        <v>610</v>
      </c>
      <c r="B269" s="8"/>
      <c r="C269" s="47">
        <v>4</v>
      </c>
      <c r="D269" s="8" t="s">
        <v>16</v>
      </c>
      <c r="E269" s="93">
        <v>1224.0193353321963</v>
      </c>
      <c r="F269" s="6"/>
      <c r="G269" s="89"/>
      <c r="H269" s="6"/>
      <c r="I269" s="89"/>
      <c r="J269" s="6"/>
      <c r="K269" s="89"/>
      <c r="L269" s="6"/>
      <c r="M269" s="89"/>
      <c r="N269" s="6"/>
      <c r="O269" s="89"/>
      <c r="P269" s="6"/>
      <c r="Q269" s="89"/>
      <c r="R269" s="6"/>
      <c r="S269" s="89"/>
      <c r="T269" s="6"/>
      <c r="U269" s="89"/>
      <c r="V269" s="6"/>
      <c r="W269" s="89"/>
      <c r="X269" s="6"/>
      <c r="Y269" s="89"/>
      <c r="Z269" s="6"/>
      <c r="AA269" s="89"/>
    </row>
    <row r="270" spans="1:27" s="36" customFormat="1" ht="15.75" x14ac:dyDescent="0.25">
      <c r="A270" s="14" t="s">
        <v>590</v>
      </c>
      <c r="B270" s="8"/>
      <c r="C270" s="47" t="s">
        <v>36</v>
      </c>
      <c r="D270" s="8" t="s">
        <v>1</v>
      </c>
      <c r="E270" s="93">
        <v>1974</v>
      </c>
      <c r="F270" s="6">
        <v>24</v>
      </c>
      <c r="G270" s="89">
        <f>((($F$2+2)*($F$2+4)*($F$2+2-2*F270))/(2*($F$2+2*F270)*($F$2+4*F270))+(($F$2+1)-F270+1))*$F$1</f>
        <v>68.530371959658567</v>
      </c>
      <c r="H270" s="6"/>
      <c r="I270" s="89"/>
      <c r="J270" s="6">
        <v>17</v>
      </c>
      <c r="K270" s="89">
        <f>((($J$2+2)*($J$2+4)*($J$2+2-2*J270))/(2*($J$2+2*J270)*($J$2+4*J270))+(($J$2+1)-J270+1))*$J$1</f>
        <v>58.541048778948699</v>
      </c>
      <c r="L270" s="6"/>
      <c r="M270" s="89"/>
      <c r="N270" s="6"/>
      <c r="O270" s="89"/>
      <c r="P270" s="6"/>
      <c r="Q270" s="89"/>
      <c r="R270" s="6"/>
      <c r="S270" s="89"/>
      <c r="T270" s="6"/>
      <c r="U270" s="89"/>
      <c r="V270" s="6"/>
      <c r="W270" s="89"/>
      <c r="X270" s="6"/>
      <c r="Y270" s="89"/>
      <c r="Z270" s="6"/>
      <c r="AA270" s="89"/>
    </row>
    <row r="271" spans="1:27" s="36" customFormat="1" ht="15.75" x14ac:dyDescent="0.25">
      <c r="A271" s="14" t="s">
        <v>954</v>
      </c>
      <c r="B271" s="8"/>
      <c r="C271" s="47">
        <v>1</v>
      </c>
      <c r="D271" s="8" t="s">
        <v>1</v>
      </c>
      <c r="E271" s="93">
        <v>1661.3224603391652</v>
      </c>
      <c r="F271" s="6"/>
      <c r="G271" s="89"/>
      <c r="H271" s="6"/>
      <c r="I271" s="89"/>
      <c r="J271" s="6"/>
      <c r="K271" s="89"/>
      <c r="L271" s="6"/>
      <c r="M271" s="89"/>
      <c r="N271" s="6"/>
      <c r="O271" s="89"/>
      <c r="P271" s="6"/>
      <c r="Q271" s="89"/>
      <c r="R271" s="6"/>
      <c r="S271" s="89"/>
      <c r="T271" s="6">
        <v>119</v>
      </c>
      <c r="U271" s="89">
        <f>((($T$2+2)*($T$2+4)*($T$2+2-2*T271))/(2*($T$2+2*T271)*($T$2+4*T271))+(($T$2+1)-T271+1))*$T$1</f>
        <v>20.371577285087994</v>
      </c>
      <c r="V271" s="6"/>
      <c r="W271" s="89"/>
      <c r="X271" s="6"/>
      <c r="Y271" s="89"/>
      <c r="Z271" s="6"/>
      <c r="AA271" s="89"/>
    </row>
    <row r="272" spans="1:27" s="36" customFormat="1" ht="15.75" x14ac:dyDescent="0.25">
      <c r="A272" s="82" t="s">
        <v>745</v>
      </c>
      <c r="B272" s="8"/>
      <c r="C272" s="47"/>
      <c r="D272" s="8" t="s">
        <v>478</v>
      </c>
      <c r="E272" s="93">
        <v>1551.0622207663732</v>
      </c>
      <c r="F272" s="6"/>
      <c r="G272" s="89"/>
      <c r="H272" s="6"/>
      <c r="I272" s="89"/>
      <c r="J272" s="6"/>
      <c r="K272" s="89"/>
      <c r="L272" s="6"/>
      <c r="M272" s="89"/>
      <c r="N272" s="6"/>
      <c r="O272" s="89"/>
      <c r="P272" s="6"/>
      <c r="Q272" s="89"/>
      <c r="R272" s="6"/>
      <c r="S272" s="89"/>
      <c r="T272" s="6"/>
      <c r="U272" s="89"/>
      <c r="V272" s="6"/>
      <c r="W272" s="89"/>
      <c r="X272" s="6"/>
      <c r="Y272" s="89"/>
      <c r="Z272" s="6"/>
      <c r="AA272" s="89"/>
    </row>
    <row r="273" spans="1:27" s="50" customFormat="1" ht="15.75" x14ac:dyDescent="0.25">
      <c r="A273" s="14" t="s">
        <v>995</v>
      </c>
      <c r="B273" s="8"/>
      <c r="C273" s="47"/>
      <c r="D273" s="8" t="s">
        <v>35</v>
      </c>
      <c r="E273" s="93">
        <v>1237.2020245811459</v>
      </c>
      <c r="F273" s="6"/>
      <c r="G273" s="89"/>
      <c r="H273" s="6"/>
      <c r="I273" s="89"/>
      <c r="J273" s="6"/>
      <c r="K273" s="89"/>
      <c r="L273" s="6"/>
      <c r="M273" s="89"/>
      <c r="N273" s="6"/>
      <c r="O273" s="89"/>
      <c r="P273" s="6"/>
      <c r="Q273" s="89"/>
      <c r="R273" s="6"/>
      <c r="S273" s="89"/>
      <c r="T273" s="6"/>
      <c r="U273" s="89"/>
      <c r="V273" s="6"/>
      <c r="W273" s="89"/>
      <c r="X273" s="6"/>
      <c r="Y273" s="89"/>
      <c r="Z273" s="6"/>
      <c r="AA273" s="89"/>
    </row>
    <row r="274" spans="1:27" s="50" customFormat="1" ht="15.75" x14ac:dyDescent="0.25">
      <c r="A274" s="14" t="s">
        <v>731</v>
      </c>
      <c r="B274" s="8"/>
      <c r="C274" s="47"/>
      <c r="D274" s="8" t="s">
        <v>1</v>
      </c>
      <c r="E274" s="93">
        <v>1251.9055420787925</v>
      </c>
      <c r="F274" s="6"/>
      <c r="G274" s="89"/>
      <c r="H274" s="6"/>
      <c r="I274" s="89"/>
      <c r="J274" s="6"/>
      <c r="K274" s="89"/>
      <c r="L274" s="6"/>
      <c r="M274" s="89"/>
      <c r="N274" s="6"/>
      <c r="O274" s="89"/>
      <c r="P274" s="6"/>
      <c r="Q274" s="89"/>
      <c r="R274" s="6"/>
      <c r="S274" s="89"/>
      <c r="T274" s="6"/>
      <c r="U274" s="89"/>
      <c r="V274" s="6"/>
      <c r="W274" s="89"/>
      <c r="X274" s="6"/>
      <c r="Y274" s="89"/>
      <c r="Z274" s="6"/>
      <c r="AA274" s="89"/>
    </row>
    <row r="275" spans="1:27" s="50" customFormat="1" ht="15.75" x14ac:dyDescent="0.25">
      <c r="A275" s="14" t="s">
        <v>1068</v>
      </c>
      <c r="B275" s="8"/>
      <c r="C275" s="47"/>
      <c r="D275" s="8" t="s">
        <v>1</v>
      </c>
      <c r="E275" s="93">
        <v>1459</v>
      </c>
      <c r="F275" s="6">
        <v>118</v>
      </c>
      <c r="G275" s="89">
        <f>((($F$2+2)*($F$2+4)*($F$2+2-2*F275))/(2*($F$2+2*F275)*($F$2+4*F275))+(($F$2+1)-F275+1))*$F$1</f>
        <v>15.317046997685102</v>
      </c>
      <c r="H275" s="6"/>
      <c r="I275" s="89"/>
      <c r="J275" s="6"/>
      <c r="K275" s="89"/>
      <c r="L275" s="6"/>
      <c r="M275" s="89"/>
      <c r="N275" s="6"/>
      <c r="O275" s="89"/>
      <c r="P275" s="6"/>
      <c r="Q275" s="89"/>
      <c r="R275" s="6"/>
      <c r="S275" s="89"/>
      <c r="T275" s="6"/>
      <c r="U275" s="89"/>
      <c r="V275" s="6"/>
      <c r="W275" s="89"/>
      <c r="X275" s="6"/>
      <c r="Y275" s="89"/>
      <c r="Z275" s="6"/>
      <c r="AA275" s="89"/>
    </row>
    <row r="276" spans="1:27" s="50" customFormat="1" ht="15.75" x14ac:dyDescent="0.25">
      <c r="A276" s="14" t="s">
        <v>732</v>
      </c>
      <c r="B276" s="8"/>
      <c r="C276" s="47"/>
      <c r="D276" s="8" t="s">
        <v>1</v>
      </c>
      <c r="E276" s="93">
        <v>1252.6077170492963</v>
      </c>
      <c r="F276" s="6"/>
      <c r="G276" s="89"/>
      <c r="H276" s="6"/>
      <c r="I276" s="89"/>
      <c r="J276" s="6"/>
      <c r="K276" s="89"/>
      <c r="L276" s="6"/>
      <c r="M276" s="89"/>
      <c r="N276" s="6"/>
      <c r="O276" s="89"/>
      <c r="P276" s="6"/>
      <c r="Q276" s="89"/>
      <c r="R276" s="6"/>
      <c r="S276" s="89"/>
      <c r="T276" s="6"/>
      <c r="U276" s="89"/>
      <c r="V276" s="6"/>
      <c r="W276" s="89"/>
      <c r="X276" s="6"/>
      <c r="Y276" s="89"/>
      <c r="Z276" s="6"/>
      <c r="AA276" s="89"/>
    </row>
    <row r="277" spans="1:27" s="50" customFormat="1" ht="15.75" x14ac:dyDescent="0.25">
      <c r="A277" s="14" t="s">
        <v>1085</v>
      </c>
      <c r="B277" s="83"/>
      <c r="C277" s="83"/>
      <c r="D277" s="47" t="s">
        <v>3</v>
      </c>
      <c r="E277" s="93">
        <v>1243.9569531398834</v>
      </c>
      <c r="F277" s="83"/>
      <c r="G277" s="90"/>
      <c r="H277" s="6">
        <v>85</v>
      </c>
      <c r="I277" s="89">
        <f>((($H$2+2)*($H$2+4)*($H$2+2-2*H277))/(2*($H$2+2*H277)*($H$2+4*H277))+(($H$2+1)-H277+1))*$H$1</f>
        <v>2.2240895846843802</v>
      </c>
      <c r="J277" s="6"/>
      <c r="K277" s="90"/>
      <c r="L277" s="6"/>
      <c r="M277" s="89"/>
      <c r="N277" s="6"/>
      <c r="O277" s="90"/>
      <c r="P277" s="6"/>
      <c r="Q277" s="90"/>
      <c r="R277" s="6"/>
      <c r="S277" s="90"/>
      <c r="T277" s="6"/>
      <c r="U277" s="90"/>
      <c r="V277" s="6"/>
      <c r="W277" s="90"/>
      <c r="X277" s="6"/>
      <c r="Y277" s="90"/>
      <c r="Z277" s="6"/>
      <c r="AA277" s="90"/>
    </row>
    <row r="278" spans="1:27" s="50" customFormat="1" ht="15.75" x14ac:dyDescent="0.25">
      <c r="A278" s="14" t="s">
        <v>764</v>
      </c>
      <c r="B278" s="8"/>
      <c r="C278" s="47"/>
      <c r="D278" s="8" t="s">
        <v>3</v>
      </c>
      <c r="E278" s="93">
        <v>1231</v>
      </c>
      <c r="F278" s="6"/>
      <c r="G278" s="89"/>
      <c r="H278" s="6"/>
      <c r="I278" s="89"/>
      <c r="J278" s="6"/>
      <c r="K278" s="89"/>
      <c r="L278" s="6"/>
      <c r="M278" s="89"/>
      <c r="N278" s="6"/>
      <c r="O278" s="89"/>
      <c r="P278" s="6"/>
      <c r="Q278" s="89"/>
      <c r="R278" s="6"/>
      <c r="S278" s="89"/>
      <c r="T278" s="6"/>
      <c r="U278" s="89"/>
      <c r="V278" s="6"/>
      <c r="W278" s="89"/>
      <c r="X278" s="6"/>
      <c r="Y278" s="89"/>
      <c r="Z278" s="6"/>
      <c r="AA278" s="89"/>
    </row>
    <row r="279" spans="1:27" s="91" customFormat="1" ht="15.75" x14ac:dyDescent="0.25">
      <c r="A279" s="92" t="s">
        <v>983</v>
      </c>
      <c r="B279" s="8"/>
      <c r="C279" s="47"/>
      <c r="D279" s="8" t="s">
        <v>3</v>
      </c>
      <c r="E279" s="93">
        <v>1234.2344937913174</v>
      </c>
      <c r="F279" s="6"/>
      <c r="G279" s="89"/>
      <c r="H279" s="6"/>
      <c r="I279" s="89"/>
      <c r="J279" s="6"/>
      <c r="K279" s="89"/>
      <c r="L279" s="6"/>
      <c r="M279" s="89"/>
      <c r="N279" s="6"/>
      <c r="O279" s="89"/>
      <c r="P279" s="6"/>
      <c r="Q279" s="89"/>
      <c r="R279" s="6"/>
      <c r="S279" s="89"/>
      <c r="T279" s="6"/>
      <c r="U279" s="89"/>
      <c r="V279" s="6"/>
      <c r="W279" s="89"/>
      <c r="X279" s="6"/>
      <c r="Y279" s="89"/>
      <c r="Z279" s="6"/>
      <c r="AA279" s="89"/>
    </row>
    <row r="280" spans="1:27" s="50" customFormat="1" ht="15.75" x14ac:dyDescent="0.25">
      <c r="A280" s="14" t="s">
        <v>48</v>
      </c>
      <c r="B280" s="8"/>
      <c r="C280" s="47">
        <v>4</v>
      </c>
      <c r="D280" s="8" t="s">
        <v>34</v>
      </c>
      <c r="E280" s="93">
        <v>1200</v>
      </c>
      <c r="F280" s="6"/>
      <c r="G280" s="89"/>
      <c r="H280" s="6"/>
      <c r="I280" s="89"/>
      <c r="J280" s="6"/>
      <c r="K280" s="89"/>
      <c r="L280" s="6"/>
      <c r="M280" s="89"/>
      <c r="N280" s="6"/>
      <c r="O280" s="89"/>
      <c r="P280" s="6"/>
      <c r="Q280" s="89"/>
      <c r="R280" s="6"/>
      <c r="S280" s="89"/>
      <c r="T280" s="6"/>
      <c r="U280" s="89"/>
      <c r="V280" s="6"/>
      <c r="W280" s="89"/>
      <c r="X280" s="6"/>
      <c r="Y280" s="89"/>
      <c r="Z280" s="6"/>
      <c r="AA280" s="89"/>
    </row>
    <row r="281" spans="1:27" s="50" customFormat="1" ht="15.75" x14ac:dyDescent="0.25">
      <c r="A281" s="14" t="s">
        <v>58</v>
      </c>
      <c r="B281" s="8"/>
      <c r="C281" s="47">
        <v>4</v>
      </c>
      <c r="D281" s="8" t="s">
        <v>34</v>
      </c>
      <c r="E281" s="93">
        <v>1200</v>
      </c>
      <c r="F281" s="6"/>
      <c r="G281" s="89"/>
      <c r="H281" s="6"/>
      <c r="I281" s="89"/>
      <c r="J281" s="6"/>
      <c r="K281" s="89"/>
      <c r="L281" s="6"/>
      <c r="M281" s="89"/>
      <c r="N281" s="6"/>
      <c r="O281" s="89"/>
      <c r="P281" s="6"/>
      <c r="Q281" s="89"/>
      <c r="R281" s="6"/>
      <c r="S281" s="89"/>
      <c r="T281" s="6"/>
      <c r="U281" s="89"/>
      <c r="V281" s="6"/>
      <c r="W281" s="89"/>
      <c r="X281" s="6"/>
      <c r="Y281" s="89"/>
      <c r="Z281" s="6"/>
      <c r="AA281" s="89"/>
    </row>
    <row r="282" spans="1:27" s="50" customFormat="1" ht="15.75" x14ac:dyDescent="0.25">
      <c r="A282" s="14" t="s">
        <v>710</v>
      </c>
      <c r="B282" s="8"/>
      <c r="C282" s="47"/>
      <c r="D282" s="8" t="s">
        <v>35</v>
      </c>
      <c r="E282" s="93">
        <v>1512.5173380459066</v>
      </c>
      <c r="F282" s="6"/>
      <c r="G282" s="89"/>
      <c r="H282" s="6"/>
      <c r="I282" s="89"/>
      <c r="J282" s="6"/>
      <c r="K282" s="89"/>
      <c r="L282" s="6"/>
      <c r="M282" s="89"/>
      <c r="N282" s="6"/>
      <c r="O282" s="89"/>
      <c r="P282" s="6"/>
      <c r="Q282" s="89"/>
      <c r="R282" s="6"/>
      <c r="S282" s="89"/>
      <c r="T282" s="6"/>
      <c r="U282" s="89"/>
      <c r="V282" s="6"/>
      <c r="W282" s="89"/>
      <c r="X282" s="6"/>
      <c r="Y282" s="89"/>
      <c r="Z282" s="6"/>
      <c r="AA282" s="89"/>
    </row>
    <row r="283" spans="1:27" s="50" customFormat="1" ht="15.75" x14ac:dyDescent="0.25">
      <c r="A283" s="14" t="s">
        <v>822</v>
      </c>
      <c r="B283" s="8"/>
      <c r="C283" s="47"/>
      <c r="D283" s="8" t="s">
        <v>824</v>
      </c>
      <c r="E283" s="93">
        <v>1264.2851852499889</v>
      </c>
      <c r="F283" s="6"/>
      <c r="G283" s="89"/>
      <c r="H283" s="6"/>
      <c r="I283" s="89"/>
      <c r="J283" s="6"/>
      <c r="K283" s="89"/>
      <c r="L283" s="6"/>
      <c r="M283" s="89"/>
      <c r="N283" s="6"/>
      <c r="O283" s="89"/>
      <c r="P283" s="6"/>
      <c r="Q283" s="89"/>
      <c r="R283" s="6"/>
      <c r="S283" s="89"/>
      <c r="T283" s="6"/>
      <c r="U283" s="89"/>
      <c r="V283" s="6"/>
      <c r="W283" s="89"/>
      <c r="X283" s="6"/>
      <c r="Y283" s="89"/>
      <c r="Z283" s="6"/>
      <c r="AA283" s="89"/>
    </row>
    <row r="284" spans="1:27" s="50" customFormat="1" ht="15.75" x14ac:dyDescent="0.25">
      <c r="A284" s="14" t="s">
        <v>733</v>
      </c>
      <c r="B284" s="8"/>
      <c r="C284" s="47"/>
      <c r="D284" s="8" t="s">
        <v>1</v>
      </c>
      <c r="E284" s="93">
        <v>1499.4816485024678</v>
      </c>
      <c r="F284" s="6"/>
      <c r="G284" s="89"/>
      <c r="H284" s="6"/>
      <c r="I284" s="89"/>
      <c r="J284" s="6"/>
      <c r="K284" s="89"/>
      <c r="L284" s="6"/>
      <c r="M284" s="89"/>
      <c r="N284" s="6"/>
      <c r="O284" s="89"/>
      <c r="P284" s="6"/>
      <c r="Q284" s="89"/>
      <c r="R284" s="6"/>
      <c r="S284" s="89"/>
      <c r="T284" s="6">
        <v>156</v>
      </c>
      <c r="U284" s="89">
        <f>((($T$2+2)*($T$2+4)*($T$2+2-2*T284))/(2*($T$2+2*T284)*($T$2+4*T284))+(($T$2+1)-T284+1))*$T$1</f>
        <v>5.5370575466404519</v>
      </c>
      <c r="V284" s="6"/>
      <c r="W284" s="89"/>
      <c r="X284" s="6"/>
      <c r="Y284" s="89"/>
      <c r="Z284" s="6"/>
      <c r="AA284" s="89"/>
    </row>
    <row r="285" spans="1:27" s="50" customFormat="1" ht="15.75" x14ac:dyDescent="0.25">
      <c r="A285" s="14" t="s">
        <v>82</v>
      </c>
      <c r="B285" s="8"/>
      <c r="C285" s="47">
        <v>3</v>
      </c>
      <c r="D285" s="8" t="s">
        <v>27</v>
      </c>
      <c r="E285" s="93">
        <v>1400</v>
      </c>
      <c r="F285" s="6"/>
      <c r="G285" s="89"/>
      <c r="H285" s="6"/>
      <c r="I285" s="89"/>
      <c r="J285" s="6"/>
      <c r="K285" s="89"/>
      <c r="L285" s="6"/>
      <c r="M285" s="89"/>
      <c r="N285" s="6"/>
      <c r="O285" s="89"/>
      <c r="P285" s="6"/>
      <c r="Q285" s="89"/>
      <c r="R285" s="6"/>
      <c r="S285" s="89"/>
      <c r="T285" s="6"/>
      <c r="U285" s="89"/>
      <c r="V285" s="6"/>
      <c r="W285" s="89"/>
      <c r="X285" s="6"/>
      <c r="Y285" s="89"/>
      <c r="Z285" s="6"/>
      <c r="AA285" s="89"/>
    </row>
    <row r="286" spans="1:27" s="50" customFormat="1" ht="15.75" x14ac:dyDescent="0.25">
      <c r="A286" s="82" t="s">
        <v>139</v>
      </c>
      <c r="B286" s="8" t="s">
        <v>202</v>
      </c>
      <c r="C286" s="47" t="s">
        <v>108</v>
      </c>
      <c r="D286" s="8" t="s">
        <v>1</v>
      </c>
      <c r="E286" s="93">
        <v>2078</v>
      </c>
      <c r="F286" s="6">
        <v>30</v>
      </c>
      <c r="G286" s="89">
        <f>((($F$2+2)*($F$2+4)*($F$2+2-2*F286))/(2*($F$2+2*F286)*($F$2+4*F286))+(($F$2+1)-F286+1))*$F$1</f>
        <v>63.309921083587447</v>
      </c>
      <c r="H286" s="6"/>
      <c r="I286" s="89"/>
      <c r="J286" s="6"/>
      <c r="K286" s="89"/>
      <c r="L286" s="6"/>
      <c r="M286" s="89"/>
      <c r="N286" s="6"/>
      <c r="O286" s="89"/>
      <c r="P286" s="6"/>
      <c r="Q286" s="89"/>
      <c r="R286" s="6"/>
      <c r="S286" s="89"/>
      <c r="T286" s="6">
        <v>71</v>
      </c>
      <c r="U286" s="89">
        <f>((($T$2+2)*($T$2+4)*($T$2+2-2*T286))/(2*($T$2+2*T286)*($T$2+4*T286))+(($T$2+1)-T286+1))*$T$1</f>
        <v>41.480855269015301</v>
      </c>
      <c r="V286" s="6">
        <v>12</v>
      </c>
      <c r="W286" s="89">
        <f>((($V$2+2)*($V$2+4)*($V$2+2-2*V286))/(2*($V$2+2*V286)*($V$2+4*V286))+(($V$2+1)-V286+1))*$V$1</f>
        <v>73.389393414677599</v>
      </c>
      <c r="X286" s="6"/>
      <c r="Y286" s="89"/>
      <c r="Z286" s="6"/>
      <c r="AA286" s="89"/>
    </row>
    <row r="287" spans="1:27" s="50" customFormat="1" ht="15.75" x14ac:dyDescent="0.25">
      <c r="A287" s="92" t="s">
        <v>221</v>
      </c>
      <c r="B287" s="8"/>
      <c r="C287" s="47">
        <v>3</v>
      </c>
      <c r="D287" s="8" t="s">
        <v>16</v>
      </c>
      <c r="E287" s="93">
        <v>1400</v>
      </c>
      <c r="F287" s="6"/>
      <c r="G287" s="89"/>
      <c r="H287" s="6"/>
      <c r="I287" s="89"/>
      <c r="J287" s="6"/>
      <c r="K287" s="89"/>
      <c r="L287" s="6"/>
      <c r="M287" s="89"/>
      <c r="N287" s="6"/>
      <c r="O287" s="89"/>
      <c r="P287" s="6"/>
      <c r="Q287" s="89"/>
      <c r="R287" s="6"/>
      <c r="S287" s="89"/>
      <c r="T287" s="6"/>
      <c r="U287" s="89"/>
      <c r="V287" s="6"/>
      <c r="W287" s="89"/>
      <c r="X287" s="6"/>
      <c r="Y287" s="89"/>
      <c r="Z287" s="6"/>
      <c r="AA287" s="89"/>
    </row>
    <row r="288" spans="1:27" s="50" customFormat="1" ht="15.75" x14ac:dyDescent="0.25">
      <c r="A288" s="14" t="s">
        <v>405</v>
      </c>
      <c r="B288" s="8"/>
      <c r="C288" s="47">
        <v>2</v>
      </c>
      <c r="D288" s="8" t="s">
        <v>1</v>
      </c>
      <c r="E288" s="93">
        <v>1600</v>
      </c>
      <c r="F288" s="6"/>
      <c r="G288" s="89"/>
      <c r="H288" s="6"/>
      <c r="I288" s="89"/>
      <c r="J288" s="6"/>
      <c r="K288" s="89"/>
      <c r="L288" s="6"/>
      <c r="M288" s="89"/>
      <c r="N288" s="6"/>
      <c r="O288" s="89"/>
      <c r="P288" s="6"/>
      <c r="Q288" s="89"/>
      <c r="R288" s="6"/>
      <c r="S288" s="89"/>
      <c r="T288" s="6"/>
      <c r="U288" s="89"/>
      <c r="V288" s="6"/>
      <c r="W288" s="89"/>
      <c r="X288" s="6"/>
      <c r="Y288" s="89"/>
      <c r="Z288" s="6"/>
      <c r="AA288" s="89"/>
    </row>
    <row r="289" spans="1:27" s="50" customFormat="1" ht="15.75" x14ac:dyDescent="0.25">
      <c r="A289" s="14" t="s">
        <v>805</v>
      </c>
      <c r="B289" s="8"/>
      <c r="C289" s="47"/>
      <c r="D289" s="8" t="s">
        <v>1</v>
      </c>
      <c r="E289" s="93">
        <v>1252.6578774337968</v>
      </c>
      <c r="F289" s="6"/>
      <c r="G289" s="89"/>
      <c r="H289" s="6"/>
      <c r="I289" s="89"/>
      <c r="J289" s="6"/>
      <c r="K289" s="89"/>
      <c r="L289" s="6"/>
      <c r="M289" s="89"/>
      <c r="N289" s="6"/>
      <c r="O289" s="89"/>
      <c r="P289" s="6"/>
      <c r="Q289" s="89"/>
      <c r="R289" s="6"/>
      <c r="S289" s="89"/>
      <c r="T289" s="6"/>
      <c r="U289" s="89"/>
      <c r="V289" s="6"/>
      <c r="W289" s="89"/>
      <c r="X289" s="6"/>
      <c r="Y289" s="89"/>
      <c r="Z289" s="6"/>
      <c r="AA289" s="89"/>
    </row>
    <row r="290" spans="1:27" s="50" customFormat="1" ht="15.75" x14ac:dyDescent="0.25">
      <c r="A290" s="14" t="s">
        <v>1042</v>
      </c>
      <c r="B290" s="8" t="s">
        <v>202</v>
      </c>
      <c r="C290" s="47">
        <v>1</v>
      </c>
      <c r="D290" s="8" t="s">
        <v>1</v>
      </c>
      <c r="E290" s="93">
        <v>1813.1190307488105</v>
      </c>
      <c r="F290" s="6">
        <v>27</v>
      </c>
      <c r="G290" s="89">
        <f>((($F$2+2)*($F$2+4)*($F$2+2-2*F290))/(2*($F$2+2*F290)*($F$2+4*F290))+(($F$2+1)-F290+1))*$F$1</f>
        <v>65.834638175063702</v>
      </c>
      <c r="H290" s="6">
        <v>18</v>
      </c>
      <c r="I290" s="89">
        <f>((($H$2+2)*($H$2+4)*($H$2+2-2*H290))/(2*($H$2+2*H290)*($H$2+4*H290))+(($H$2+1)-H290+1))*$H$1</f>
        <v>62.873121060287694</v>
      </c>
      <c r="J290" s="33">
        <v>4</v>
      </c>
      <c r="K290" s="89">
        <f>((($J$2+2)*($J$2+4)*($J$2+2-2*J290))/(2*($J$2+2*J290)*($J$2+4*J290))+(($J$2+1)-J290+1))*$J$1</f>
        <v>88.129071455091633</v>
      </c>
      <c r="L290" s="6">
        <v>3</v>
      </c>
      <c r="M290" s="89">
        <f>((($L$2+2)*($L$2+4)*($L$2+2-2*L290))/(2*($L$2+2*L290)*($L$2+4*L290))+(($L$2+1)-L290+1))*$L$1</f>
        <v>89.475815268003913</v>
      </c>
      <c r="N290" s="6"/>
      <c r="O290" s="89"/>
      <c r="P290" s="6"/>
      <c r="Q290" s="89"/>
      <c r="R290" s="6"/>
      <c r="S290" s="89"/>
      <c r="T290" s="6">
        <v>29</v>
      </c>
      <c r="U290" s="89">
        <f>((($T$2+2)*($T$2+4)*($T$2+2-2*T290))/(2*($T$2+2*T290)*($T$2+4*T290))+(($T$2+1)-T290+1))*$T$1</f>
        <v>66.592569732506746</v>
      </c>
      <c r="V290" s="6">
        <v>40</v>
      </c>
      <c r="W290" s="89">
        <f>((($V$2+2)*($V$2+4)*($V$2+2-2*V290))/(2*($V$2+2*V290)*($V$2+4*V290))+(($V$2+1)-V290+1))*$V$1</f>
        <v>40.63588700271135</v>
      </c>
      <c r="X290" s="6">
        <v>8</v>
      </c>
      <c r="Y290" s="89">
        <f>((($X$2+2)*($X$2+4)*($X$2+2-2*X290))/(2*($X$2+2*X290)*($X$2+4*X290))+(($X$2+1)-X290+1))*$X$1</f>
        <v>40.9375</v>
      </c>
      <c r="Z290" s="6"/>
      <c r="AA290" s="89"/>
    </row>
    <row r="291" spans="1:27" s="50" customFormat="1" ht="15.75" x14ac:dyDescent="0.25">
      <c r="A291" s="92" t="s">
        <v>414</v>
      </c>
      <c r="B291" s="8"/>
      <c r="C291" s="47">
        <v>3</v>
      </c>
      <c r="D291" s="8" t="s">
        <v>1</v>
      </c>
      <c r="E291" s="93">
        <v>1400</v>
      </c>
      <c r="F291" s="6"/>
      <c r="G291" s="89"/>
      <c r="H291" s="6"/>
      <c r="I291" s="89"/>
      <c r="J291" s="6"/>
      <c r="K291" s="89"/>
      <c r="L291" s="6"/>
      <c r="M291" s="89"/>
      <c r="N291" s="6"/>
      <c r="O291" s="89"/>
      <c r="P291" s="6"/>
      <c r="Q291" s="89"/>
      <c r="R291" s="6"/>
      <c r="S291" s="89"/>
      <c r="T291" s="6"/>
      <c r="U291" s="89"/>
      <c r="V291" s="6"/>
      <c r="W291" s="89"/>
      <c r="X291" s="6"/>
      <c r="Y291" s="89"/>
      <c r="Z291" s="6"/>
      <c r="AA291" s="89"/>
    </row>
    <row r="292" spans="1:27" s="50" customFormat="1" ht="15.75" x14ac:dyDescent="0.25">
      <c r="A292" s="92" t="s">
        <v>129</v>
      </c>
      <c r="B292" s="8" t="s">
        <v>203</v>
      </c>
      <c r="C292" s="47" t="s">
        <v>36</v>
      </c>
      <c r="D292" s="8" t="s">
        <v>1</v>
      </c>
      <c r="E292" s="93">
        <v>1872.2666698143714</v>
      </c>
      <c r="F292" s="6">
        <v>55</v>
      </c>
      <c r="G292" s="89">
        <f>((($F$2+2)*($F$2+4)*($F$2+2-2*F292))/(2*($F$2+2*F292)*($F$2+4*F292))+(($F$2+1)-F292+1))*$F$1</f>
        <v>46.411161448210834</v>
      </c>
      <c r="H292" s="6"/>
      <c r="I292" s="89"/>
      <c r="J292" s="6"/>
      <c r="K292" s="89"/>
      <c r="L292" s="6"/>
      <c r="M292" s="89"/>
      <c r="N292" s="6"/>
      <c r="O292" s="89"/>
      <c r="P292" s="6"/>
      <c r="Q292" s="89"/>
      <c r="R292" s="6"/>
      <c r="S292" s="89"/>
      <c r="T292" s="6">
        <v>84</v>
      </c>
      <c r="U292" s="89">
        <f>((($T$2+2)*($T$2+4)*($T$2+2-2*T292))/(2*($T$2+2*T292)*($T$2+4*T292))+(($T$2+1)-T292+1))*$T$1</f>
        <v>35.388721266820198</v>
      </c>
      <c r="V292" s="6"/>
      <c r="W292" s="89"/>
      <c r="X292" s="6"/>
      <c r="Y292" s="89"/>
      <c r="Z292" s="6"/>
      <c r="AA292" s="89"/>
    </row>
    <row r="293" spans="1:27" s="50" customFormat="1" ht="15.75" x14ac:dyDescent="0.25">
      <c r="A293" s="14" t="s">
        <v>1027</v>
      </c>
      <c r="B293" s="8"/>
      <c r="C293" s="47"/>
      <c r="D293" s="8" t="s">
        <v>990</v>
      </c>
      <c r="E293" s="93">
        <v>1191.8968020190168</v>
      </c>
      <c r="F293" s="6"/>
      <c r="G293" s="89"/>
      <c r="H293" s="6"/>
      <c r="I293" s="89"/>
      <c r="J293" s="6"/>
      <c r="K293" s="89"/>
      <c r="L293" s="6"/>
      <c r="M293" s="89"/>
      <c r="N293" s="6"/>
      <c r="O293" s="89"/>
      <c r="P293" s="6"/>
      <c r="Q293" s="89"/>
      <c r="R293" s="6"/>
      <c r="S293" s="89"/>
      <c r="T293" s="6"/>
      <c r="U293" s="89"/>
      <c r="V293" s="6"/>
      <c r="W293" s="89"/>
      <c r="X293" s="6"/>
      <c r="Y293" s="89"/>
      <c r="Z293" s="6"/>
      <c r="AA293" s="89"/>
    </row>
    <row r="294" spans="1:27" s="50" customFormat="1" ht="15.75" x14ac:dyDescent="0.25">
      <c r="A294" s="14" t="s">
        <v>819</v>
      </c>
      <c r="B294" s="8"/>
      <c r="C294" s="47"/>
      <c r="D294" s="8" t="s">
        <v>3</v>
      </c>
      <c r="E294" s="93">
        <v>1201.7389240293712</v>
      </c>
      <c r="F294" s="6"/>
      <c r="G294" s="89"/>
      <c r="H294" s="6"/>
      <c r="I294" s="89"/>
      <c r="J294" s="6"/>
      <c r="K294" s="89"/>
      <c r="L294" s="6"/>
      <c r="M294" s="89"/>
      <c r="N294" s="6"/>
      <c r="O294" s="89"/>
      <c r="P294" s="6"/>
      <c r="Q294" s="89"/>
      <c r="R294" s="6"/>
      <c r="S294" s="89"/>
      <c r="T294" s="6"/>
      <c r="U294" s="89"/>
      <c r="V294" s="6"/>
      <c r="W294" s="89"/>
      <c r="X294" s="6"/>
      <c r="Y294" s="89"/>
      <c r="Z294" s="6"/>
      <c r="AA294" s="89"/>
    </row>
    <row r="295" spans="1:27" s="50" customFormat="1" ht="15.75" x14ac:dyDescent="0.25">
      <c r="A295" s="14" t="s">
        <v>530</v>
      </c>
      <c r="B295" s="8"/>
      <c r="C295" s="47">
        <v>3</v>
      </c>
      <c r="D295" s="8" t="s">
        <v>35</v>
      </c>
      <c r="E295" s="93">
        <v>1417.6218065080836</v>
      </c>
      <c r="F295" s="6"/>
      <c r="G295" s="89"/>
      <c r="H295" s="6"/>
      <c r="I295" s="89"/>
      <c r="J295" s="6"/>
      <c r="K295" s="89"/>
      <c r="L295" s="6"/>
      <c r="M295" s="89"/>
      <c r="N295" s="6"/>
      <c r="O295" s="89"/>
      <c r="P295" s="6"/>
      <c r="Q295" s="89"/>
      <c r="R295" s="6"/>
      <c r="S295" s="89"/>
      <c r="T295" s="6"/>
      <c r="U295" s="89"/>
      <c r="V295" s="6"/>
      <c r="W295" s="89"/>
      <c r="X295" s="6"/>
      <c r="Y295" s="89"/>
      <c r="Z295" s="6"/>
      <c r="AA295" s="89"/>
    </row>
    <row r="296" spans="1:27" s="50" customFormat="1" ht="15.75" x14ac:dyDescent="0.25">
      <c r="A296" s="14" t="s">
        <v>17</v>
      </c>
      <c r="B296" s="8"/>
      <c r="C296" s="47">
        <v>3</v>
      </c>
      <c r="D296" s="8" t="s">
        <v>1</v>
      </c>
      <c r="E296" s="93">
        <v>1557</v>
      </c>
      <c r="F296" s="6"/>
      <c r="G296" s="89"/>
      <c r="H296" s="6"/>
      <c r="I296" s="89"/>
      <c r="J296" s="6">
        <v>26</v>
      </c>
      <c r="K296" s="89">
        <f>((($J$2+2)*($J$2+4)*($J$2+2-2*J296))/(2*($J$2+2*J296)*($J$2+4*J296))+(($J$2+1)-J296+1))*$J$1</f>
        <v>45.764049617628551</v>
      </c>
      <c r="L296" s="6"/>
      <c r="M296" s="89"/>
      <c r="N296" s="6"/>
      <c r="O296" s="89"/>
      <c r="P296" s="6"/>
      <c r="Q296" s="89"/>
      <c r="R296" s="6"/>
      <c r="S296" s="89"/>
      <c r="T296" s="6"/>
      <c r="U296" s="89"/>
      <c r="V296" s="6"/>
      <c r="W296" s="89"/>
      <c r="X296" s="6"/>
      <c r="Y296" s="89"/>
      <c r="Z296" s="6"/>
      <c r="AA296" s="89"/>
    </row>
    <row r="297" spans="1:27" s="50" customFormat="1" ht="15.75" x14ac:dyDescent="0.25">
      <c r="A297" s="92" t="s">
        <v>229</v>
      </c>
      <c r="B297" s="8"/>
      <c r="C297" s="47">
        <v>1</v>
      </c>
      <c r="D297" s="8" t="s">
        <v>35</v>
      </c>
      <c r="E297" s="93">
        <v>1854</v>
      </c>
      <c r="F297" s="6"/>
      <c r="G297" s="89"/>
      <c r="H297" s="6"/>
      <c r="I297" s="89"/>
      <c r="J297" s="6"/>
      <c r="K297" s="89"/>
      <c r="L297" s="6"/>
      <c r="M297" s="89"/>
      <c r="N297" s="6"/>
      <c r="O297" s="89"/>
      <c r="P297" s="6"/>
      <c r="Q297" s="89"/>
      <c r="R297" s="6"/>
      <c r="S297" s="89"/>
      <c r="T297" s="6"/>
      <c r="U297" s="89"/>
      <c r="V297" s="6"/>
      <c r="W297" s="89"/>
      <c r="X297" s="6"/>
      <c r="Y297" s="89"/>
      <c r="Z297" s="6"/>
      <c r="AA297" s="89"/>
    </row>
    <row r="298" spans="1:27" s="50" customFormat="1" ht="15.75" x14ac:dyDescent="0.25">
      <c r="A298" s="14" t="s">
        <v>1155</v>
      </c>
      <c r="B298" s="8"/>
      <c r="C298" s="47"/>
      <c r="D298" s="8" t="s">
        <v>990</v>
      </c>
      <c r="E298" s="93">
        <v>1307.2416666059842</v>
      </c>
      <c r="F298" s="6"/>
      <c r="G298" s="89"/>
      <c r="H298" s="6"/>
      <c r="I298" s="89"/>
      <c r="J298" s="83"/>
      <c r="K298" s="89"/>
      <c r="L298" s="6"/>
      <c r="M298" s="89"/>
      <c r="N298" s="6"/>
      <c r="O298" s="89"/>
      <c r="P298" s="6"/>
      <c r="Q298" s="89"/>
      <c r="R298" s="6"/>
      <c r="S298" s="89"/>
      <c r="T298" s="6">
        <v>165</v>
      </c>
      <c r="U298" s="89">
        <f>((($T$2+2)*($T$2+4)*($T$2+2-2*T298))/(2*($T$2+2*T298)*($T$2+4*T298))+(($T$2+1)-T298+1))*$T$1</f>
        <v>2.0080627609871393</v>
      </c>
      <c r="V298" s="6"/>
      <c r="W298" s="89"/>
      <c r="X298" s="6"/>
      <c r="Y298" s="89"/>
      <c r="Z298" s="6"/>
      <c r="AA298" s="89"/>
    </row>
    <row r="299" spans="1:27" s="50" customFormat="1" ht="15.75" x14ac:dyDescent="0.25">
      <c r="A299" s="14" t="s">
        <v>1097</v>
      </c>
      <c r="B299" s="8"/>
      <c r="C299" s="47"/>
      <c r="D299" s="8" t="s">
        <v>990</v>
      </c>
      <c r="E299" s="93">
        <v>1200</v>
      </c>
      <c r="F299" s="6"/>
      <c r="G299" s="89"/>
      <c r="H299" s="6"/>
      <c r="I299" s="89"/>
      <c r="J299" s="6">
        <v>68</v>
      </c>
      <c r="K299" s="89">
        <f>((($J$2+2)*($J$2+4)*($J$2+2-2*J299))/(2*($J$2+2*J299)*($J$2+4*J299))+(($J$2+1)-J299+1))*$J$1</f>
        <v>1.4905371139884884</v>
      </c>
      <c r="L299" s="6"/>
      <c r="M299" s="89"/>
      <c r="N299" s="6"/>
      <c r="O299" s="89"/>
      <c r="P299" s="6"/>
      <c r="Q299" s="89"/>
      <c r="R299" s="6"/>
      <c r="S299" s="89"/>
      <c r="T299" s="6"/>
      <c r="U299" s="89"/>
      <c r="V299" s="6"/>
      <c r="W299" s="89"/>
      <c r="X299" s="6"/>
      <c r="Y299" s="89"/>
      <c r="Z299" s="6"/>
      <c r="AA299" s="89"/>
    </row>
    <row r="300" spans="1:27" s="50" customFormat="1" ht="15.75" x14ac:dyDescent="0.25">
      <c r="A300" s="14" t="s">
        <v>613</v>
      </c>
      <c r="B300" s="8"/>
      <c r="C300" s="47">
        <v>4</v>
      </c>
      <c r="D300" s="8" t="s">
        <v>16</v>
      </c>
      <c r="E300" s="93">
        <v>1393</v>
      </c>
      <c r="F300" s="6"/>
      <c r="G300" s="89"/>
      <c r="H300" s="6"/>
      <c r="I300" s="89"/>
      <c r="J300" s="6"/>
      <c r="K300" s="89"/>
      <c r="L300" s="6"/>
      <c r="M300" s="89"/>
      <c r="N300" s="6"/>
      <c r="O300" s="89"/>
      <c r="P300" s="6"/>
      <c r="Q300" s="89"/>
      <c r="R300" s="6"/>
      <c r="S300" s="89"/>
      <c r="T300" s="6"/>
      <c r="U300" s="89"/>
      <c r="V300" s="6"/>
      <c r="W300" s="89"/>
      <c r="X300" s="6"/>
      <c r="Y300" s="89"/>
      <c r="Z300" s="6"/>
      <c r="AA300" s="89"/>
    </row>
    <row r="301" spans="1:27" s="50" customFormat="1" ht="15.75" x14ac:dyDescent="0.25">
      <c r="A301" s="14" t="s">
        <v>1028</v>
      </c>
      <c r="B301" s="8"/>
      <c r="C301" s="47"/>
      <c r="D301" s="8" t="s">
        <v>35</v>
      </c>
      <c r="E301" s="93">
        <v>1222.9565378593363</v>
      </c>
      <c r="F301" s="6"/>
      <c r="G301" s="89"/>
      <c r="H301" s="6"/>
      <c r="I301" s="89"/>
      <c r="J301" s="6"/>
      <c r="K301" s="89"/>
      <c r="L301" s="6"/>
      <c r="M301" s="89"/>
      <c r="N301" s="6"/>
      <c r="O301" s="89"/>
      <c r="P301" s="6"/>
      <c r="Q301" s="89"/>
      <c r="R301" s="6"/>
      <c r="S301" s="89"/>
      <c r="T301" s="6"/>
      <c r="U301" s="89"/>
      <c r="V301" s="6"/>
      <c r="W301" s="89"/>
      <c r="X301" s="6"/>
      <c r="Y301" s="89"/>
      <c r="Z301" s="6"/>
      <c r="AA301" s="89"/>
    </row>
    <row r="302" spans="1:27" s="50" customFormat="1" ht="15.75" x14ac:dyDescent="0.25">
      <c r="A302" s="14" t="s">
        <v>166</v>
      </c>
      <c r="B302" s="8" t="s">
        <v>203</v>
      </c>
      <c r="C302" s="47" t="s">
        <v>36</v>
      </c>
      <c r="D302" s="8" t="s">
        <v>1</v>
      </c>
      <c r="E302" s="93">
        <v>2230</v>
      </c>
      <c r="F302" s="6">
        <v>72</v>
      </c>
      <c r="G302" s="89">
        <f>((($F$2+2)*($F$2+4)*($F$2+2-2*F302))/(2*($F$2+2*F302)*($F$2+4*F302))+(($F$2+1)-F302+1))*$F$1</f>
        <v>37.161075969586605</v>
      </c>
      <c r="H302" s="6"/>
      <c r="I302" s="89"/>
      <c r="J302" s="6"/>
      <c r="K302" s="89"/>
      <c r="L302" s="6"/>
      <c r="M302" s="89"/>
      <c r="N302" s="6"/>
      <c r="O302" s="89"/>
      <c r="P302" s="6"/>
      <c r="Q302" s="89"/>
      <c r="R302" s="6"/>
      <c r="S302" s="89"/>
      <c r="T302" s="6"/>
      <c r="U302" s="89"/>
      <c r="V302" s="6"/>
      <c r="W302" s="89"/>
      <c r="X302" s="6"/>
      <c r="Y302" s="89"/>
      <c r="Z302" s="6"/>
      <c r="AA302" s="89"/>
    </row>
    <row r="303" spans="1:27" s="50" customFormat="1" ht="15.75" x14ac:dyDescent="0.25">
      <c r="A303" s="14" t="s">
        <v>88</v>
      </c>
      <c r="B303" s="8"/>
      <c r="C303" s="47">
        <v>1</v>
      </c>
      <c r="D303" s="8" t="s">
        <v>3</v>
      </c>
      <c r="E303" s="93">
        <v>1800</v>
      </c>
      <c r="F303" s="6"/>
      <c r="G303" s="89"/>
      <c r="H303" s="6"/>
      <c r="I303" s="89"/>
      <c r="J303" s="6"/>
      <c r="K303" s="89"/>
      <c r="L303" s="6"/>
      <c r="M303" s="89"/>
      <c r="N303" s="6"/>
      <c r="O303" s="89"/>
      <c r="P303" s="6"/>
      <c r="Q303" s="89"/>
      <c r="R303" s="6"/>
      <c r="S303" s="89"/>
      <c r="T303" s="6"/>
      <c r="U303" s="89"/>
      <c r="V303" s="6"/>
      <c r="W303" s="89"/>
      <c r="X303" s="6"/>
      <c r="Y303" s="89"/>
      <c r="Z303" s="6"/>
      <c r="AA303" s="89"/>
    </row>
    <row r="304" spans="1:27" s="50" customFormat="1" ht="15.75" x14ac:dyDescent="0.25">
      <c r="A304" s="14" t="s">
        <v>459</v>
      </c>
      <c r="B304" s="8"/>
      <c r="C304" s="47" t="s">
        <v>37</v>
      </c>
      <c r="D304" s="8" t="s">
        <v>35</v>
      </c>
      <c r="E304" s="93">
        <v>1757</v>
      </c>
      <c r="F304" s="6"/>
      <c r="G304" s="89"/>
      <c r="H304" s="6"/>
      <c r="I304" s="89"/>
      <c r="J304" s="6"/>
      <c r="K304" s="89"/>
      <c r="L304" s="6">
        <v>12</v>
      </c>
      <c r="M304" s="89">
        <f>((($L$2+2)*($L$2+4)*($L$2+2-2*L304))/(2*($L$2+2*L304)*($L$2+4*L304))+(($L$2+1)-L304+1))*$L$1</f>
        <v>61.177927908141299</v>
      </c>
      <c r="N304" s="6"/>
      <c r="O304" s="89"/>
      <c r="P304" s="6"/>
      <c r="Q304" s="89"/>
      <c r="R304" s="6"/>
      <c r="S304" s="89"/>
      <c r="T304" s="6"/>
      <c r="U304" s="89"/>
      <c r="V304" s="6"/>
      <c r="W304" s="89"/>
      <c r="X304" s="6"/>
      <c r="Y304" s="89"/>
      <c r="Z304" s="6"/>
      <c r="AA304" s="89"/>
    </row>
    <row r="305" spans="1:27" s="50" customFormat="1" ht="15.75" x14ac:dyDescent="0.25">
      <c r="A305" s="14" t="s">
        <v>1086</v>
      </c>
      <c r="B305" s="83"/>
      <c r="C305" s="83"/>
      <c r="D305" s="47" t="s">
        <v>3</v>
      </c>
      <c r="E305" s="93">
        <v>1240.7885971128596</v>
      </c>
      <c r="F305" s="83"/>
      <c r="G305" s="90"/>
      <c r="H305" s="6">
        <v>83</v>
      </c>
      <c r="I305" s="89">
        <f>((($H$2+2)*($H$2+4)*($H$2+2-2*H305))/(2*($H$2+2*H305)*($H$2+4*H305))+(($H$2+1)-H305+1))*$H$1</f>
        <v>3.7500396055957901</v>
      </c>
      <c r="J305" s="6"/>
      <c r="K305" s="90"/>
      <c r="L305" s="6"/>
      <c r="M305" s="89"/>
      <c r="N305" s="6"/>
      <c r="O305" s="90"/>
      <c r="P305" s="6"/>
      <c r="Q305" s="90"/>
      <c r="R305" s="6"/>
      <c r="S305" s="90"/>
      <c r="T305" s="6"/>
      <c r="U305" s="90"/>
      <c r="V305" s="6"/>
      <c r="W305" s="90"/>
      <c r="X305" s="6"/>
      <c r="Y305" s="90"/>
      <c r="Z305" s="6"/>
      <c r="AA305" s="90"/>
    </row>
    <row r="306" spans="1:27" s="50" customFormat="1" ht="15.75" x14ac:dyDescent="0.25">
      <c r="A306" s="14" t="s">
        <v>806</v>
      </c>
      <c r="B306" s="8"/>
      <c r="C306" s="47"/>
      <c r="D306" s="8" t="s">
        <v>1</v>
      </c>
      <c r="E306" s="93">
        <v>1592</v>
      </c>
      <c r="F306" s="6">
        <v>138</v>
      </c>
      <c r="G306" s="89">
        <f>((($F$2+2)*($F$2+4)*($F$2+2-2*F306))/(2*($F$2+2*F306)*($F$2+4*F306))+(($F$2+1)-F306+1))*$F$1</f>
        <v>6.4355135277121089</v>
      </c>
      <c r="H306" s="6">
        <v>42</v>
      </c>
      <c r="I306" s="89">
        <f>((($H$2+2)*($H$2+4)*($H$2+2-2*H306))/(2*($H$2+2*H306)*($H$2+4*H306))+(($H$2+1)-H306+1))*$H$1</f>
        <v>36.926552480019033</v>
      </c>
      <c r="J306" s="6">
        <v>32</v>
      </c>
      <c r="K306" s="89">
        <f>((($J$2+2)*($J$2+4)*($J$2+2-2*J306))/(2*($J$2+2*J306)*($J$2+4*J306))+(($J$2+1)-J306+1))*$J$1</f>
        <v>38.493638155705177</v>
      </c>
      <c r="L306" s="6"/>
      <c r="M306" s="89"/>
      <c r="N306" s="6"/>
      <c r="O306" s="89"/>
      <c r="P306" s="6">
        <v>22</v>
      </c>
      <c r="Q306" s="89">
        <f>((($P$2+2)*($P$2+4)*($P$2+2-2*P306))/(2*($P$2+2*P306)*($P$2+4*P306))+(($P$2+1)-P306+1))*$P$1</f>
        <v>40.612980184040126</v>
      </c>
      <c r="R306" s="6">
        <v>11</v>
      </c>
      <c r="S306" s="89">
        <f>((($R$2+2)*($R$2+4)*($R$2+2-2*R306))/(2*($R$2+2*R306)*($R$2+4*R306))+(($R$2+1)-R306+1))*$R$1</f>
        <v>60.140056022408956</v>
      </c>
      <c r="T306" s="6">
        <v>115</v>
      </c>
      <c r="U306" s="89">
        <f>((($T$2+2)*($T$2+4)*($T$2+2-2*T306))/(2*($T$2+2*T306)*($T$2+4*T306))+(($T$2+1)-T306+1))*$T$1</f>
        <v>22.021995948240285</v>
      </c>
      <c r="V306" s="6">
        <v>72</v>
      </c>
      <c r="W306" s="89">
        <f>((($V$2+2)*($V$2+4)*($V$2+2-2*V306))/(2*($V$2+2*V306)*($V$2+4*V306))+(($V$2+1)-V306+1))*$V$1</f>
        <v>15.152448413920542</v>
      </c>
      <c r="X306" s="6"/>
      <c r="Y306" s="89"/>
      <c r="Z306" s="6"/>
      <c r="AA306" s="89"/>
    </row>
    <row r="307" spans="1:27" s="50" customFormat="1" ht="15.75" x14ac:dyDescent="0.25">
      <c r="A307" s="14" t="s">
        <v>842</v>
      </c>
      <c r="B307" s="8"/>
      <c r="C307" s="47"/>
      <c r="D307" s="8" t="s">
        <v>1</v>
      </c>
      <c r="E307" s="93">
        <v>1450</v>
      </c>
      <c r="F307" s="6">
        <v>155</v>
      </c>
      <c r="G307" s="89">
        <v>0.01</v>
      </c>
      <c r="H307" s="6">
        <v>82</v>
      </c>
      <c r="I307" s="89">
        <f>((($H$2+2)*($H$2+4)*($H$2+2-2*H307))/(2*($H$2+2*H307)*($H$2+4*H307))+(($H$2+1)-H307+1))*$H$1</f>
        <v>4.5145504884130663</v>
      </c>
      <c r="J307" s="6">
        <v>59</v>
      </c>
      <c r="K307" s="89">
        <f>((($J$2+2)*($J$2+4)*($J$2+2-2*J307))/(2*($J$2+2*J307)*($J$2+4*J307))+(($J$2+1)-J307+1))*$J$1</f>
        <v>10.254563487378091</v>
      </c>
      <c r="L307" s="6"/>
      <c r="M307" s="89"/>
      <c r="N307" s="6"/>
      <c r="O307" s="89"/>
      <c r="P307" s="6">
        <v>40</v>
      </c>
      <c r="Q307" s="89">
        <f>((($P$2+2)*($P$2+4)*($P$2+2-2*P307))/(2*($P$2+2*P307)*($P$2+4*P307))+(($P$2+1)-P307+1))*$P$1</f>
        <v>13.894736842105265</v>
      </c>
      <c r="R307" s="6">
        <v>45</v>
      </c>
      <c r="S307" s="89">
        <f>((($R$2+2)*($R$2+4)*($R$2+2-2*R307))/(2*($R$2+2*R307)*($R$2+4*R307))+(($R$2+1)-R307+1))*$R$1</f>
        <v>1.9431843533873727</v>
      </c>
      <c r="T307" s="6">
        <v>163</v>
      </c>
      <c r="U307" s="89">
        <f>((($T$2+2)*($T$2+4)*($T$2+2-2*T307))/(2*($T$2+2*T307)*($T$2+4*T307))+(($T$2+1)-T307+1))*$T$1</f>
        <v>2.7904182762508549</v>
      </c>
      <c r="V307" s="6">
        <v>86</v>
      </c>
      <c r="W307" s="89">
        <f>((($V$2+2)*($V$2+4)*($V$2+2-2*V307))/(2*($V$2+2*V307)*($V$2+4*V307))+(($V$2+1)-V307+1))*$V$1</f>
        <v>4.8813428516303299</v>
      </c>
      <c r="X307" s="6"/>
      <c r="Y307" s="89"/>
      <c r="Z307" s="6"/>
      <c r="AA307" s="89"/>
    </row>
    <row r="308" spans="1:27" s="50" customFormat="1" ht="15.75" x14ac:dyDescent="0.25">
      <c r="A308" s="14" t="s">
        <v>494</v>
      </c>
      <c r="B308" s="8"/>
      <c r="C308" s="47">
        <v>2</v>
      </c>
      <c r="D308" s="8" t="s">
        <v>3</v>
      </c>
      <c r="E308" s="93">
        <v>1639.3427217570131</v>
      </c>
      <c r="F308" s="6"/>
      <c r="G308" s="89"/>
      <c r="H308" s="6"/>
      <c r="I308" s="89"/>
      <c r="J308" s="6"/>
      <c r="K308" s="89"/>
      <c r="L308" s="6"/>
      <c r="M308" s="89"/>
      <c r="N308" s="6"/>
      <c r="O308" s="89"/>
      <c r="P308" s="6"/>
      <c r="Q308" s="89"/>
      <c r="R308" s="6"/>
      <c r="S308" s="89"/>
      <c r="T308" s="6"/>
      <c r="U308" s="89"/>
      <c r="V308" s="6"/>
      <c r="W308" s="89"/>
      <c r="X308" s="6"/>
      <c r="Y308" s="89"/>
      <c r="Z308" s="6"/>
      <c r="AA308" s="89"/>
    </row>
    <row r="309" spans="1:27" s="50" customFormat="1" ht="15.75" x14ac:dyDescent="0.25">
      <c r="A309" s="14" t="s">
        <v>215</v>
      </c>
      <c r="B309" s="8"/>
      <c r="C309" s="47">
        <v>3</v>
      </c>
      <c r="D309" s="8" t="s">
        <v>1</v>
      </c>
      <c r="E309" s="93">
        <v>1629.9116380905782</v>
      </c>
      <c r="F309" s="6">
        <v>105</v>
      </c>
      <c r="G309" s="89">
        <f>((($F$2+2)*($F$2+4)*($F$2+2-2*F309))/(2*($F$2+2*F309)*($F$2+4*F309))+(($F$2+1)-F309+1))*$F$1</f>
        <v>21.226472374013358</v>
      </c>
      <c r="H309" s="6"/>
      <c r="I309" s="89"/>
      <c r="J309" s="6"/>
      <c r="K309" s="89"/>
      <c r="L309" s="6"/>
      <c r="M309" s="89"/>
      <c r="N309" s="6"/>
      <c r="O309" s="89"/>
      <c r="P309" s="6"/>
      <c r="Q309" s="89"/>
      <c r="R309" s="6"/>
      <c r="S309" s="89"/>
      <c r="T309" s="6">
        <v>138</v>
      </c>
      <c r="U309" s="89">
        <f>((($T$2+2)*($T$2+4)*($T$2+2-2*T309))/(2*($T$2+2*T309)*($T$2+4*T309))+(($T$2+1)-T309+1))*$T$1</f>
        <v>12.673811910453132</v>
      </c>
      <c r="V309" s="6"/>
      <c r="W309" s="89"/>
      <c r="X309" s="6"/>
      <c r="Y309" s="89"/>
      <c r="Z309" s="6"/>
      <c r="AA309" s="89"/>
    </row>
    <row r="310" spans="1:27" s="50" customFormat="1" ht="15.75" x14ac:dyDescent="0.25">
      <c r="A310" s="14" t="s">
        <v>661</v>
      </c>
      <c r="B310" s="8"/>
      <c r="C310" s="47"/>
      <c r="D310" s="8" t="s">
        <v>1</v>
      </c>
      <c r="E310" s="93">
        <v>1574</v>
      </c>
      <c r="F310" s="6">
        <v>135</v>
      </c>
      <c r="G310" s="89">
        <f>((($F$2+2)*($F$2+4)*($F$2+2-2*F310))/(2*($F$2+2*F310)*($F$2+4*F310))+(($F$2+1)-F310+1))*$F$1</f>
        <v>7.755446020871295</v>
      </c>
      <c r="H310" s="6"/>
      <c r="I310" s="89"/>
      <c r="J310" s="6"/>
      <c r="K310" s="89"/>
      <c r="L310" s="6"/>
      <c r="M310" s="89"/>
      <c r="N310" s="6"/>
      <c r="O310" s="89"/>
      <c r="P310" s="6"/>
      <c r="Q310" s="89"/>
      <c r="R310" s="6"/>
      <c r="S310" s="89"/>
      <c r="T310" s="6"/>
      <c r="U310" s="89"/>
      <c r="V310" s="6"/>
      <c r="W310" s="89"/>
      <c r="X310" s="6"/>
      <c r="Y310" s="89"/>
      <c r="Z310" s="6"/>
      <c r="AA310" s="89"/>
    </row>
    <row r="311" spans="1:27" s="50" customFormat="1" ht="15.75" x14ac:dyDescent="0.25">
      <c r="A311" s="14" t="s">
        <v>762</v>
      </c>
      <c r="B311" s="8"/>
      <c r="C311" s="47"/>
      <c r="D311" s="8" t="s">
        <v>3</v>
      </c>
      <c r="E311" s="93">
        <v>1428</v>
      </c>
      <c r="F311" s="6"/>
      <c r="G311" s="89"/>
      <c r="H311" s="6"/>
      <c r="I311" s="89"/>
      <c r="J311" s="6"/>
      <c r="K311" s="89"/>
      <c r="L311" s="6"/>
      <c r="M311" s="89"/>
      <c r="N311" s="6"/>
      <c r="O311" s="89"/>
      <c r="P311" s="6"/>
      <c r="Q311" s="89"/>
      <c r="R311" s="6"/>
      <c r="S311" s="89"/>
      <c r="T311" s="6"/>
      <c r="U311" s="89"/>
      <c r="V311" s="6"/>
      <c r="W311" s="89"/>
      <c r="X311" s="6"/>
      <c r="Y311" s="89"/>
      <c r="Z311" s="6"/>
      <c r="AA311" s="89"/>
    </row>
    <row r="312" spans="1:27" s="50" customFormat="1" ht="15.75" x14ac:dyDescent="0.25">
      <c r="A312" s="14" t="s">
        <v>415</v>
      </c>
      <c r="B312" s="8"/>
      <c r="C312" s="47">
        <v>1</v>
      </c>
      <c r="D312" s="8" t="s">
        <v>3</v>
      </c>
      <c r="E312" s="93">
        <v>1651.8420346487906</v>
      </c>
      <c r="F312" s="6"/>
      <c r="G312" s="89"/>
      <c r="H312" s="6">
        <v>86</v>
      </c>
      <c r="I312" s="89">
        <f>((($H$2+2)*($H$2+4)*($H$2+2-2*H312))/(2*($H$2+2*H312)*($H$2+4*H312))+(($H$2+1)-H312+1))*$H$1</f>
        <v>1.4625649047777078</v>
      </c>
      <c r="J312" s="6"/>
      <c r="K312" s="89"/>
      <c r="L312" s="6"/>
      <c r="M312" s="89"/>
      <c r="N312" s="6"/>
      <c r="O312" s="89"/>
      <c r="P312" s="6"/>
      <c r="Q312" s="89"/>
      <c r="R312" s="6">
        <v>23</v>
      </c>
      <c r="S312" s="89">
        <f>((($R$2+2)*($R$2+4)*($R$2+2-2*R312))/(2*($R$2+2*R312)*($R$2+4*R312))+(($R$2+1)-R312+1))*$R$1</f>
        <v>35.984337024034566</v>
      </c>
      <c r="T312" s="6"/>
      <c r="U312" s="89"/>
      <c r="V312" s="6"/>
      <c r="W312" s="89"/>
      <c r="X312" s="6"/>
      <c r="Y312" s="89"/>
      <c r="Z312" s="6"/>
      <c r="AA312" s="89"/>
    </row>
    <row r="313" spans="1:27" s="50" customFormat="1" ht="15.75" x14ac:dyDescent="0.25">
      <c r="A313" s="14" t="s">
        <v>51</v>
      </c>
      <c r="B313" s="8"/>
      <c r="C313" s="47">
        <v>1</v>
      </c>
      <c r="D313" s="8" t="s">
        <v>3</v>
      </c>
      <c r="E313" s="93">
        <v>1602</v>
      </c>
      <c r="F313" s="6"/>
      <c r="G313" s="89"/>
      <c r="H313" s="6">
        <v>45</v>
      </c>
      <c r="I313" s="89">
        <f>((($H$2+2)*($H$2+4)*($H$2+2-2*H313))/(2*($H$2+2*H313)*($H$2+4*H313))+(($H$2+1)-H313+1))*$H$1</f>
        <v>34.266081631830595</v>
      </c>
      <c r="J313" s="6">
        <v>38</v>
      </c>
      <c r="K313" s="89">
        <f>((($J$2+2)*($J$2+4)*($J$2+2-2*J313))/(2*($J$2+2*J313)*($J$2+4*J313))+(($J$2+1)-J313+1))*$J$1</f>
        <v>31.765314034634276</v>
      </c>
      <c r="L313" s="6"/>
      <c r="M313" s="89"/>
      <c r="N313" s="6"/>
      <c r="O313" s="89"/>
      <c r="P313" s="6"/>
      <c r="Q313" s="89"/>
      <c r="R313" s="6">
        <v>19</v>
      </c>
      <c r="S313" s="89">
        <f>((($R$2+2)*($R$2+4)*($R$2+2-2*R313))/(2*($R$2+2*R313)*($R$2+4*R313))+(($R$2+1)-R313+1))*$R$1</f>
        <v>43.101371696219474</v>
      </c>
      <c r="T313" s="6"/>
      <c r="U313" s="89"/>
      <c r="V313" s="6">
        <v>79</v>
      </c>
      <c r="W313" s="89">
        <f>((($V$2+2)*($V$2+4)*($V$2+2-2*V313))/(2*($V$2+2*V313)*($V$2+4*V313))+(($V$2+1)-V313+1))*$V$1</f>
        <v>9.9839688537730442</v>
      </c>
      <c r="X313" s="6"/>
      <c r="Y313" s="89"/>
      <c r="Z313" s="6"/>
      <c r="AA313" s="89"/>
    </row>
    <row r="314" spans="1:27" s="50" customFormat="1" ht="15.75" x14ac:dyDescent="0.25">
      <c r="A314" s="14" t="s">
        <v>1115</v>
      </c>
      <c r="B314" s="8"/>
      <c r="C314" s="47"/>
      <c r="D314" s="8" t="s">
        <v>478</v>
      </c>
      <c r="E314" s="93">
        <v>1200</v>
      </c>
      <c r="F314" s="6"/>
      <c r="G314" s="89"/>
      <c r="H314" s="6"/>
      <c r="I314" s="89"/>
      <c r="J314" s="6"/>
      <c r="K314" s="89"/>
      <c r="L314" s="6"/>
      <c r="M314" s="89"/>
      <c r="N314" s="6">
        <v>20</v>
      </c>
      <c r="O314" s="89">
        <f>((($N$2+2)*($N$2+4)*($N$2+2-2*N314))/(2*($N$2+2*N314)*($N$2+4*N314))+(($N$2+1)-N314+1))*$N$1</f>
        <v>11.886855111250023</v>
      </c>
      <c r="P314" s="6"/>
      <c r="Q314" s="89"/>
      <c r="R314" s="6"/>
      <c r="S314" s="89"/>
      <c r="T314" s="6"/>
      <c r="U314" s="89"/>
      <c r="V314" s="6"/>
      <c r="W314" s="89"/>
      <c r="X314" s="6"/>
      <c r="Y314" s="89"/>
      <c r="Z314" s="6"/>
      <c r="AA314" s="89"/>
    </row>
    <row r="315" spans="1:27" s="50" customFormat="1" ht="15.75" x14ac:dyDescent="0.25">
      <c r="A315" s="14" t="s">
        <v>1062</v>
      </c>
      <c r="B315" s="8"/>
      <c r="C315" s="47">
        <v>2</v>
      </c>
      <c r="D315" s="8" t="s">
        <v>1</v>
      </c>
      <c r="E315" s="93">
        <v>1674.5191839018823</v>
      </c>
      <c r="F315" s="6">
        <v>100</v>
      </c>
      <c r="G315" s="89">
        <f>((($F$2+2)*($F$2+4)*($F$2+2-2*F315))/(2*($F$2+2*F315)*($F$2+4*F315))+(($F$2+1)-F315+1))*$F$1</f>
        <v>23.539540827295131</v>
      </c>
      <c r="H315" s="6"/>
      <c r="I315" s="89"/>
      <c r="J315" s="6"/>
      <c r="K315" s="89"/>
      <c r="L315" s="6"/>
      <c r="M315" s="89"/>
      <c r="N315" s="6"/>
      <c r="O315" s="89"/>
      <c r="P315" s="6"/>
      <c r="Q315" s="89"/>
      <c r="R315" s="6"/>
      <c r="S315" s="89"/>
      <c r="T315" s="6">
        <v>98</v>
      </c>
      <c r="U315" s="89">
        <f>((($T$2+2)*($T$2+4)*($T$2+2-2*T315))/(2*($T$2+2*T315)*($T$2+4*T315))+(($T$2+1)-T315+1))*$T$1</f>
        <v>29.200022453872968</v>
      </c>
      <c r="V315" s="6"/>
      <c r="W315" s="89"/>
      <c r="X315" s="6"/>
      <c r="Y315" s="89"/>
      <c r="Z315" s="6"/>
      <c r="AA315" s="89"/>
    </row>
    <row r="316" spans="1:27" s="50" customFormat="1" ht="15.75" x14ac:dyDescent="0.25">
      <c r="A316" s="92" t="s">
        <v>105</v>
      </c>
      <c r="B316" s="8"/>
      <c r="C316" s="47" t="s">
        <v>36</v>
      </c>
      <c r="D316" s="8" t="s">
        <v>1</v>
      </c>
      <c r="E316" s="93">
        <v>1900</v>
      </c>
      <c r="F316" s="6"/>
      <c r="G316" s="89"/>
      <c r="H316" s="6"/>
      <c r="I316" s="89"/>
      <c r="J316" s="6"/>
      <c r="K316" s="89"/>
      <c r="L316" s="6"/>
      <c r="M316" s="89"/>
      <c r="N316" s="6"/>
      <c r="O316" s="89"/>
      <c r="P316" s="6"/>
      <c r="Q316" s="89"/>
      <c r="R316" s="6"/>
      <c r="S316" s="89"/>
      <c r="T316" s="6"/>
      <c r="U316" s="89"/>
      <c r="V316" s="6"/>
      <c r="W316" s="89"/>
      <c r="X316" s="6"/>
      <c r="Y316" s="89"/>
      <c r="Z316" s="6"/>
      <c r="AA316" s="89"/>
    </row>
    <row r="317" spans="1:27" s="50" customFormat="1" ht="15.75" x14ac:dyDescent="0.25">
      <c r="A317" s="14" t="s">
        <v>374</v>
      </c>
      <c r="B317" s="83"/>
      <c r="C317" s="47">
        <v>4</v>
      </c>
      <c r="D317" s="8" t="s">
        <v>1</v>
      </c>
      <c r="E317" s="93">
        <v>1200</v>
      </c>
      <c r="F317" s="6"/>
      <c r="G317" s="89"/>
      <c r="H317" s="6"/>
      <c r="I317" s="89"/>
      <c r="J317" s="6"/>
      <c r="K317" s="89"/>
      <c r="L317" s="6"/>
      <c r="M317" s="89"/>
      <c r="N317" s="6"/>
      <c r="O317" s="89"/>
      <c r="P317" s="6"/>
      <c r="Q317" s="89"/>
      <c r="R317" s="6"/>
      <c r="S317" s="89"/>
      <c r="T317" s="6"/>
      <c r="U317" s="89"/>
      <c r="V317" s="6"/>
      <c r="W317" s="89"/>
      <c r="X317" s="6"/>
      <c r="Y317" s="89"/>
      <c r="Z317" s="6"/>
      <c r="AA317" s="89"/>
    </row>
    <row r="318" spans="1:27" s="50" customFormat="1" ht="15.75" x14ac:dyDescent="0.25">
      <c r="A318" s="92" t="s">
        <v>543</v>
      </c>
      <c r="B318" s="8"/>
      <c r="C318" s="47">
        <v>3</v>
      </c>
      <c r="D318" s="8" t="s">
        <v>478</v>
      </c>
      <c r="E318" s="93">
        <v>1383.4812337560782</v>
      </c>
      <c r="F318" s="6"/>
      <c r="G318" s="89"/>
      <c r="H318" s="6"/>
      <c r="I318" s="89"/>
      <c r="J318" s="6"/>
      <c r="K318" s="89"/>
      <c r="L318" s="6"/>
      <c r="M318" s="89"/>
      <c r="N318" s="6">
        <v>18</v>
      </c>
      <c r="O318" s="89">
        <f>((($N$2+2)*($N$2+4)*($N$2+2-2*N318))/(2*($N$2+2*N318)*($N$2+4*N318))+(($N$2+1)-N318+1))*$N$1</f>
        <v>17.852521013682448</v>
      </c>
      <c r="P318" s="6"/>
      <c r="Q318" s="89"/>
      <c r="R318" s="6"/>
      <c r="S318" s="89"/>
      <c r="T318" s="6">
        <v>169</v>
      </c>
      <c r="U318" s="89">
        <f>((($T$2+2)*($T$2+4)*($T$2+2-2*T318))/(2*($T$2+2*T318)*($T$2+4*T318))+(($T$2+1)-T318+1))*$T$1</f>
        <v>0.4462561742254153</v>
      </c>
      <c r="V318" s="6"/>
      <c r="W318" s="89"/>
      <c r="X318" s="6"/>
      <c r="Y318" s="89"/>
      <c r="Z318" s="6"/>
      <c r="AA318" s="89"/>
    </row>
    <row r="319" spans="1:27" s="50" customFormat="1" ht="15.75" x14ac:dyDescent="0.25">
      <c r="A319" s="14" t="s">
        <v>10</v>
      </c>
      <c r="B319" s="8" t="s">
        <v>202</v>
      </c>
      <c r="C319" s="47" t="s">
        <v>36</v>
      </c>
      <c r="D319" s="8" t="s">
        <v>1</v>
      </c>
      <c r="E319" s="93">
        <v>1980</v>
      </c>
      <c r="F319" s="6">
        <v>19</v>
      </c>
      <c r="G319" s="89">
        <f>((($F$2+2)*($F$2+4)*($F$2+2-2*F319))/(2*($F$2+2*F319)*($F$2+4*F319))+(($F$2+1)-F319+1))*$F$1</f>
        <v>73.489649121480056</v>
      </c>
      <c r="H319" s="6">
        <v>8</v>
      </c>
      <c r="I319" s="89">
        <f>((($H$2+2)*($H$2+4)*($H$2+2-2*H319))/(2*($H$2+2*H319)*($H$2+4*H319))+(($H$2+1)-H319+1))*$H$1</f>
        <v>80.282036314479711</v>
      </c>
      <c r="J319" s="6">
        <v>25</v>
      </c>
      <c r="K319" s="89">
        <f>((($J$2+2)*($J$2+4)*($J$2+2-2*J319))/(2*($J$2+2*J319)*($J$2+4*J319))+(($J$2+1)-J319+1))*$J$1</f>
        <v>47.049944506104332</v>
      </c>
      <c r="L319" s="6"/>
      <c r="M319" s="89"/>
      <c r="N319" s="6"/>
      <c r="O319" s="89"/>
      <c r="P319" s="6"/>
      <c r="Q319" s="89"/>
      <c r="R319" s="6"/>
      <c r="S319" s="89"/>
      <c r="T319" s="6">
        <v>12</v>
      </c>
      <c r="U319" s="89">
        <f>((($T$2+2)*($T$2+4)*($T$2+2-2*T319))/(2*($T$2+2*T319)*($T$2+4*T319))+(($T$2+1)-T319+1))*$T$1</f>
        <v>83.2695290710558</v>
      </c>
      <c r="V319" s="6">
        <v>14</v>
      </c>
      <c r="W319" s="89">
        <f>((($V$2+2)*($V$2+4)*($V$2+2-2*V319))/(2*($V$2+2*V319)*($V$2+4*V319))+(($V$2+1)-V319+1))*$V$1</f>
        <v>70.055876241052871</v>
      </c>
      <c r="X319" s="6"/>
      <c r="Y319" s="89"/>
      <c r="Z319" s="6"/>
      <c r="AA319" s="89"/>
    </row>
    <row r="320" spans="1:27" s="50" customFormat="1" ht="15.75" x14ac:dyDescent="0.25">
      <c r="A320" s="14" t="s">
        <v>209</v>
      </c>
      <c r="B320" s="8"/>
      <c r="C320" s="47" t="s">
        <v>36</v>
      </c>
      <c r="D320" s="8" t="s">
        <v>1</v>
      </c>
      <c r="E320" s="93">
        <v>2040</v>
      </c>
      <c r="F320" s="6"/>
      <c r="G320" s="89"/>
      <c r="H320" s="6"/>
      <c r="I320" s="89"/>
      <c r="J320" s="6"/>
      <c r="K320" s="89"/>
      <c r="L320" s="6"/>
      <c r="M320" s="89"/>
      <c r="N320" s="6"/>
      <c r="O320" s="89"/>
      <c r="P320" s="6"/>
      <c r="Q320" s="89"/>
      <c r="R320" s="6"/>
      <c r="S320" s="89"/>
      <c r="T320" s="6"/>
      <c r="U320" s="89"/>
      <c r="V320" s="6"/>
      <c r="W320" s="89"/>
      <c r="X320" s="6"/>
      <c r="Y320" s="89"/>
      <c r="Z320" s="6"/>
      <c r="AA320" s="89"/>
    </row>
    <row r="321" spans="1:27" s="50" customFormat="1" ht="15.75" x14ac:dyDescent="0.25">
      <c r="A321" s="14" t="s">
        <v>473</v>
      </c>
      <c r="B321" s="8"/>
      <c r="C321" s="47">
        <v>2</v>
      </c>
      <c r="D321" s="8" t="s">
        <v>1</v>
      </c>
      <c r="E321" s="93">
        <v>1624.4801724599145</v>
      </c>
      <c r="F321" s="6"/>
      <c r="G321" s="89"/>
      <c r="H321" s="6"/>
      <c r="I321" s="89"/>
      <c r="J321" s="6"/>
      <c r="K321" s="89"/>
      <c r="L321" s="6"/>
      <c r="M321" s="89"/>
      <c r="N321" s="6"/>
      <c r="O321" s="89"/>
      <c r="P321" s="6"/>
      <c r="Q321" s="89"/>
      <c r="R321" s="6"/>
      <c r="S321" s="89"/>
      <c r="T321" s="6">
        <v>133</v>
      </c>
      <c r="U321" s="89">
        <f>((($T$2+2)*($T$2+4)*($T$2+2-2*T321))/(2*($T$2+2*T321)*($T$2+4*T321))+(($T$2+1)-T321+1))*$T$1</f>
        <v>14.680059684709038</v>
      </c>
      <c r="V321" s="6"/>
      <c r="W321" s="89"/>
      <c r="X321" s="6"/>
      <c r="Y321" s="89"/>
      <c r="Z321" s="6"/>
      <c r="AA321" s="89"/>
    </row>
    <row r="322" spans="1:27" s="50" customFormat="1" ht="15.75" x14ac:dyDescent="0.25">
      <c r="A322" s="14" t="s">
        <v>653</v>
      </c>
      <c r="B322" s="8"/>
      <c r="C322" s="47" t="s">
        <v>37</v>
      </c>
      <c r="D322" s="8" t="s">
        <v>1</v>
      </c>
      <c r="E322" s="93">
        <v>1833.7766895998882</v>
      </c>
      <c r="F322" s="6">
        <v>6</v>
      </c>
      <c r="G322" s="89">
        <f>((($F$2+2)*($F$2+4)*($F$2+2-2*F322))/(2*($F$2+2*F322)*($F$2+4*F322))+(($F$2+1)-F322+1))*$F$1</f>
        <v>90.6495553304064</v>
      </c>
      <c r="H322" s="6"/>
      <c r="I322" s="89"/>
      <c r="J322" s="6"/>
      <c r="K322" s="89"/>
      <c r="L322" s="6"/>
      <c r="M322" s="89"/>
      <c r="N322" s="6"/>
      <c r="O322" s="89"/>
      <c r="P322" s="6"/>
      <c r="Q322" s="89"/>
      <c r="R322" s="6"/>
      <c r="S322" s="89"/>
      <c r="T322" s="6">
        <v>75</v>
      </c>
      <c r="U322" s="89">
        <f>((($T$2+2)*($T$2+4)*($T$2+2-2*T322))/(2*($T$2+2*T322)*($T$2+4*T322))+(($T$2+1)-T322+1))*$T$1</f>
        <v>39.56178346887058</v>
      </c>
      <c r="V322" s="6"/>
      <c r="W322" s="89"/>
      <c r="X322" s="6"/>
      <c r="Y322" s="89"/>
      <c r="Z322" s="6"/>
      <c r="AA322" s="89"/>
    </row>
    <row r="323" spans="1:27" s="50" customFormat="1" ht="15.75" x14ac:dyDescent="0.25">
      <c r="A323" s="92" t="s">
        <v>544</v>
      </c>
      <c r="B323" s="8"/>
      <c r="C323" s="47">
        <v>1</v>
      </c>
      <c r="D323" s="8" t="s">
        <v>1</v>
      </c>
      <c r="E323" s="93">
        <v>1764.1686903092007</v>
      </c>
      <c r="F323" s="6">
        <v>78</v>
      </c>
      <c r="G323" s="89">
        <f>((($F$2+2)*($F$2+4)*($F$2+2-2*F323))/(2*($F$2+2*F323)*($F$2+4*F323))+(($F$2+1)-F323+1))*$F$1</f>
        <v>34.116226260252454</v>
      </c>
      <c r="H323" s="6"/>
      <c r="I323" s="89"/>
      <c r="J323" s="6"/>
      <c r="K323" s="89"/>
      <c r="L323" s="6"/>
      <c r="M323" s="89"/>
      <c r="N323" s="6"/>
      <c r="O323" s="89"/>
      <c r="P323" s="6"/>
      <c r="Q323" s="89"/>
      <c r="R323" s="6"/>
      <c r="S323" s="89"/>
      <c r="T323" s="6">
        <v>88</v>
      </c>
      <c r="U323" s="89">
        <f>((($T$2+2)*($T$2+4)*($T$2+2-2*T323))/(2*($T$2+2*T323)*($T$2+4*T323))+(($T$2+1)-T323+1))*$T$1</f>
        <v>33.587786259541986</v>
      </c>
      <c r="V323" s="6"/>
      <c r="W323" s="89"/>
      <c r="X323" s="6"/>
      <c r="Y323" s="89"/>
      <c r="Z323" s="6"/>
      <c r="AA323" s="89"/>
    </row>
    <row r="324" spans="1:27" s="50" customFormat="1" ht="15.75" x14ac:dyDescent="0.25">
      <c r="A324" s="14" t="s">
        <v>840</v>
      </c>
      <c r="B324" s="8"/>
      <c r="C324" s="47"/>
      <c r="D324" s="8" t="s">
        <v>1</v>
      </c>
      <c r="E324" s="93">
        <v>1656.4018318085514</v>
      </c>
      <c r="F324" s="6">
        <v>102</v>
      </c>
      <c r="G324" s="89">
        <f>((($F$2+2)*($F$2+4)*($F$2+2-2*F324))/(2*($F$2+2*F324)*($F$2+4*F324))+(($F$2+1)-F324+1))*$F$1</f>
        <v>22.611203326459098</v>
      </c>
      <c r="H324" s="6"/>
      <c r="I324" s="89"/>
      <c r="J324" s="6"/>
      <c r="K324" s="89"/>
      <c r="L324" s="6"/>
      <c r="M324" s="89"/>
      <c r="N324" s="6"/>
      <c r="O324" s="89"/>
      <c r="P324" s="6"/>
      <c r="Q324" s="89"/>
      <c r="R324" s="6"/>
      <c r="S324" s="89"/>
      <c r="T324" s="6">
        <v>121</v>
      </c>
      <c r="U324" s="89">
        <f>((($T$2+2)*($T$2+4)*($T$2+2-2*T324))/(2*($T$2+2*T324)*($T$2+4*T324))+(($T$2+1)-T324+1))*$T$1</f>
        <v>19.550828414723167</v>
      </c>
      <c r="V324" s="6"/>
      <c r="W324" s="89"/>
      <c r="X324" s="6"/>
      <c r="Y324" s="89"/>
      <c r="Z324" s="6"/>
      <c r="AA324" s="89"/>
    </row>
    <row r="325" spans="1:27" s="50" customFormat="1" ht="15.75" x14ac:dyDescent="0.25">
      <c r="A325" s="92" t="s">
        <v>161</v>
      </c>
      <c r="B325" s="8"/>
      <c r="C325" s="47" t="s">
        <v>37</v>
      </c>
      <c r="D325" s="8" t="s">
        <v>1</v>
      </c>
      <c r="E325" s="93">
        <v>1919.3700239517696</v>
      </c>
      <c r="F325" s="6">
        <v>12</v>
      </c>
      <c r="G325" s="89">
        <f>((($F$2+2)*($F$2+4)*($F$2+2-2*F325))/(2*($F$2+2*F325)*($F$2+4*F325))+(($F$2+1)-F325+1))*$F$1</f>
        <v>81.755898576924864</v>
      </c>
      <c r="H325" s="6"/>
      <c r="I325" s="89"/>
      <c r="J325" s="6"/>
      <c r="K325" s="89"/>
      <c r="L325" s="6"/>
      <c r="M325" s="89"/>
      <c r="N325" s="6"/>
      <c r="O325" s="89"/>
      <c r="P325" s="6"/>
      <c r="Q325" s="89"/>
      <c r="R325" s="6"/>
      <c r="S325" s="89"/>
      <c r="T325" s="6">
        <v>13</v>
      </c>
      <c r="U325" s="89">
        <f>((($T$2+2)*($T$2+4)*($T$2+2-2*T325))/(2*($T$2+2*T325)*($T$2+4*T325))+(($T$2+1)-T325+1))*$T$1</f>
        <v>82.054313314868608</v>
      </c>
      <c r="V325" s="6"/>
      <c r="W325" s="89"/>
      <c r="X325" s="6"/>
      <c r="Y325" s="89"/>
      <c r="Z325" s="6"/>
      <c r="AA325" s="89"/>
    </row>
    <row r="326" spans="1:27" s="50" customFormat="1" ht="15.75" x14ac:dyDescent="0.25">
      <c r="A326" s="14" t="s">
        <v>655</v>
      </c>
      <c r="B326" s="8"/>
      <c r="C326" s="47"/>
      <c r="D326" s="8" t="s">
        <v>1</v>
      </c>
      <c r="E326" s="93">
        <v>1617.3820171067368</v>
      </c>
      <c r="F326" s="6">
        <v>92</v>
      </c>
      <c r="G326" s="89">
        <f>((($F$2+2)*($F$2+4)*($F$2+2-2*F326))/(2*($F$2+2*F326)*($F$2+4*F326))+(($F$2+1)-F326+1))*$F$1</f>
        <v>27.30015572901241</v>
      </c>
      <c r="H326" s="6"/>
      <c r="I326" s="89"/>
      <c r="J326" s="6"/>
      <c r="K326" s="89"/>
      <c r="L326" s="6"/>
      <c r="M326" s="89"/>
      <c r="N326" s="6"/>
      <c r="O326" s="89"/>
      <c r="P326" s="6"/>
      <c r="Q326" s="89"/>
      <c r="R326" s="6"/>
      <c r="S326" s="89"/>
      <c r="T326" s="6">
        <v>108</v>
      </c>
      <c r="U326" s="89">
        <f>((($T$2+2)*($T$2+4)*($T$2+2-2*T326))/(2*($T$2+2*T326)*($T$2+4*T326))+(($T$2+1)-T326+1))*$T$1</f>
        <v>24.94232981724479</v>
      </c>
      <c r="V326" s="6"/>
      <c r="W326" s="89"/>
      <c r="X326" s="6"/>
      <c r="Y326" s="89"/>
      <c r="Z326" s="6"/>
      <c r="AA326" s="89"/>
    </row>
    <row r="327" spans="1:27" s="50" customFormat="1" ht="15.75" x14ac:dyDescent="0.25">
      <c r="A327" s="14" t="s">
        <v>807</v>
      </c>
      <c r="B327" s="8"/>
      <c r="C327" s="47"/>
      <c r="D327" s="8" t="s">
        <v>1</v>
      </c>
      <c r="E327" s="93">
        <v>1318.1622988855629</v>
      </c>
      <c r="F327" s="6">
        <v>153</v>
      </c>
      <c r="G327" s="89">
        <v>0.01</v>
      </c>
      <c r="H327" s="6"/>
      <c r="I327" s="89"/>
      <c r="J327" s="6"/>
      <c r="K327" s="89"/>
      <c r="L327" s="6"/>
      <c r="M327" s="89"/>
      <c r="N327" s="6"/>
      <c r="O327" s="89"/>
      <c r="P327" s="6"/>
      <c r="Q327" s="89"/>
      <c r="R327" s="6"/>
      <c r="S327" s="89"/>
      <c r="T327" s="6">
        <v>153</v>
      </c>
      <c r="U327" s="89">
        <f>((($T$2+2)*($T$2+4)*($T$2+2-2*T327))/(2*($T$2+2*T327)*($T$2+4*T327))+(($T$2+1)-T327+1))*$T$1</f>
        <v>6.7185608194290678</v>
      </c>
      <c r="V327" s="6"/>
      <c r="W327" s="89"/>
      <c r="X327" s="6"/>
      <c r="Y327" s="89"/>
      <c r="Z327" s="6"/>
      <c r="AA327" s="89"/>
    </row>
    <row r="328" spans="1:27" s="50" customFormat="1" ht="15.75" x14ac:dyDescent="0.25">
      <c r="A328" s="92" t="s">
        <v>238</v>
      </c>
      <c r="B328" s="8"/>
      <c r="C328" s="47">
        <v>3</v>
      </c>
      <c r="D328" s="8" t="s">
        <v>35</v>
      </c>
      <c r="E328" s="93">
        <v>1249</v>
      </c>
      <c r="F328" s="6"/>
      <c r="G328" s="89"/>
      <c r="H328" s="6"/>
      <c r="I328" s="89"/>
      <c r="J328" s="6"/>
      <c r="K328" s="89"/>
      <c r="L328" s="6">
        <v>53</v>
      </c>
      <c r="M328" s="89">
        <f>((($L$2+2)*($L$2+4)*($L$2+2-2*L328))/(2*($L$2+2*L328)*($L$2+4*L328))+(($L$2+1)-L328+1))*$L$1</f>
        <v>0.12758458282937066</v>
      </c>
      <c r="N328" s="6"/>
      <c r="O328" s="89"/>
      <c r="P328" s="6"/>
      <c r="Q328" s="89"/>
      <c r="R328" s="6"/>
      <c r="S328" s="89"/>
      <c r="T328" s="6"/>
      <c r="U328" s="89"/>
      <c r="V328" s="6"/>
      <c r="W328" s="89"/>
      <c r="X328" s="6"/>
      <c r="Y328" s="89"/>
      <c r="Z328" s="6"/>
      <c r="AA328" s="89"/>
    </row>
    <row r="329" spans="1:27" s="50" customFormat="1" ht="15.75" x14ac:dyDescent="0.25">
      <c r="A329" s="14" t="s">
        <v>955</v>
      </c>
      <c r="B329" s="8"/>
      <c r="C329" s="47"/>
      <c r="D329" s="8" t="s">
        <v>1</v>
      </c>
      <c r="E329" s="93">
        <v>1246.66626232354</v>
      </c>
      <c r="F329" s="6"/>
      <c r="G329" s="89"/>
      <c r="H329" s="6"/>
      <c r="I329" s="89"/>
      <c r="J329" s="6"/>
      <c r="K329" s="89"/>
      <c r="L329" s="6"/>
      <c r="M329" s="89"/>
      <c r="N329" s="6"/>
      <c r="O329" s="89"/>
      <c r="P329" s="6"/>
      <c r="Q329" s="89"/>
      <c r="R329" s="6"/>
      <c r="S329" s="89"/>
      <c r="T329" s="6"/>
      <c r="U329" s="89"/>
      <c r="V329" s="6"/>
      <c r="W329" s="89"/>
      <c r="X329" s="6"/>
      <c r="Y329" s="89"/>
      <c r="Z329" s="6"/>
      <c r="AA329" s="89"/>
    </row>
    <row r="330" spans="1:27" s="50" customFormat="1" ht="15.75" x14ac:dyDescent="0.25">
      <c r="A330" s="92" t="s">
        <v>956</v>
      </c>
      <c r="B330" s="8"/>
      <c r="C330" s="47">
        <v>2</v>
      </c>
      <c r="D330" s="8" t="s">
        <v>478</v>
      </c>
      <c r="E330" s="93">
        <v>1513.1019139520906</v>
      </c>
      <c r="F330" s="6"/>
      <c r="G330" s="89"/>
      <c r="H330" s="6"/>
      <c r="I330" s="89"/>
      <c r="J330" s="6"/>
      <c r="K330" s="89"/>
      <c r="L330" s="6"/>
      <c r="M330" s="89"/>
      <c r="N330" s="6"/>
      <c r="O330" s="89"/>
      <c r="P330" s="6"/>
      <c r="Q330" s="89"/>
      <c r="R330" s="6"/>
      <c r="S330" s="89"/>
      <c r="T330" s="6"/>
      <c r="U330" s="89"/>
      <c r="V330" s="6"/>
      <c r="W330" s="89"/>
      <c r="X330" s="6"/>
      <c r="Y330" s="89"/>
      <c r="Z330" s="6"/>
      <c r="AA330" s="89"/>
    </row>
    <row r="331" spans="1:27" s="50" customFormat="1" ht="15.75" x14ac:dyDescent="0.25">
      <c r="A331" s="92" t="s">
        <v>957</v>
      </c>
      <c r="B331" s="83"/>
      <c r="C331" s="47">
        <v>1</v>
      </c>
      <c r="D331" s="8" t="s">
        <v>478</v>
      </c>
      <c r="E331" s="93">
        <v>1575.358841907296</v>
      </c>
      <c r="F331" s="6"/>
      <c r="G331" s="89"/>
      <c r="H331" s="6"/>
      <c r="I331" s="89"/>
      <c r="J331" s="6"/>
      <c r="K331" s="89"/>
      <c r="L331" s="6"/>
      <c r="M331" s="89"/>
      <c r="N331" s="6"/>
      <c r="O331" s="89"/>
      <c r="P331" s="6"/>
      <c r="Q331" s="89"/>
      <c r="R331" s="6"/>
      <c r="S331" s="89"/>
      <c r="T331" s="6"/>
      <c r="U331" s="89"/>
      <c r="V331" s="6"/>
      <c r="W331" s="89"/>
      <c r="X331" s="6"/>
      <c r="Y331" s="89"/>
      <c r="Z331" s="6"/>
      <c r="AA331" s="89"/>
    </row>
    <row r="332" spans="1:27" s="50" customFormat="1" ht="15.75" x14ac:dyDescent="0.25">
      <c r="A332" s="14" t="s">
        <v>746</v>
      </c>
      <c r="B332" s="8"/>
      <c r="C332" s="47"/>
      <c r="D332" s="8" t="s">
        <v>478</v>
      </c>
      <c r="E332" s="93">
        <v>1560.4596201605868</v>
      </c>
      <c r="F332" s="6"/>
      <c r="G332" s="89"/>
      <c r="H332" s="6"/>
      <c r="I332" s="89"/>
      <c r="J332" s="6"/>
      <c r="K332" s="89"/>
      <c r="L332" s="6"/>
      <c r="M332" s="89"/>
      <c r="N332" s="6"/>
      <c r="O332" s="89"/>
      <c r="P332" s="6"/>
      <c r="Q332" s="89"/>
      <c r="R332" s="6"/>
      <c r="S332" s="89"/>
      <c r="T332" s="6"/>
      <c r="U332" s="89"/>
      <c r="V332" s="6"/>
      <c r="W332" s="89"/>
      <c r="X332" s="6"/>
      <c r="Y332" s="89"/>
      <c r="Z332" s="6"/>
      <c r="AA332" s="89"/>
    </row>
    <row r="333" spans="1:27" s="50" customFormat="1" ht="15.75" x14ac:dyDescent="0.25">
      <c r="A333" s="14" t="s">
        <v>172</v>
      </c>
      <c r="B333" s="8"/>
      <c r="C333" s="47" t="s">
        <v>36</v>
      </c>
      <c r="D333" s="8" t="s">
        <v>1</v>
      </c>
      <c r="E333" s="93">
        <v>2065</v>
      </c>
      <c r="F333" s="6">
        <v>23</v>
      </c>
      <c r="G333" s="89">
        <f>((($F$2+2)*($F$2+4)*($F$2+2-2*F333))/(2*($F$2+2*F333)*($F$2+4*F333))+(($F$2+1)-F333+1))*$F$1</f>
        <v>69.472060452441951</v>
      </c>
      <c r="H333" s="6">
        <v>2</v>
      </c>
      <c r="I333" s="89">
        <f>((($H$2+2)*($H$2+4)*($H$2+2-2*H333))/(2*($H$2+2*H333)*($H$2+4*H333))+(($H$2+1)-H333+1))*$H$1</f>
        <v>96.512474610048656</v>
      </c>
      <c r="J333" s="6">
        <v>1</v>
      </c>
      <c r="K333" s="89">
        <f>((($J$2+2)*($J$2+4)*($J$2+2-2*J333))/(2*($J$2+2*J333)*($J$2+4*J333))+(($J$2+1)-J333+1))*$J$1</f>
        <v>100</v>
      </c>
      <c r="L333" s="6"/>
      <c r="M333" s="89"/>
      <c r="N333" s="6"/>
      <c r="O333" s="89"/>
      <c r="P333" s="6"/>
      <c r="Q333" s="89"/>
      <c r="R333" s="6"/>
      <c r="S333" s="89"/>
      <c r="T333" s="6">
        <v>9</v>
      </c>
      <c r="U333" s="89">
        <f>((($T$2+2)*($T$2+4)*($T$2+2-2*T333))/(2*($T$2+2*T333)*($T$2+4*T333))+(($T$2+1)-T333+1))*$T$1</f>
        <v>87.168605355628273</v>
      </c>
      <c r="V333" s="6">
        <v>6</v>
      </c>
      <c r="W333" s="89">
        <f>((($V$2+2)*($V$2+4)*($V$2+2-2*V333))/(2*($V$2+2*V333)*($V$2+4*V333))+(($V$2+1)-V333+1))*$V$1</f>
        <v>85.627226743897978</v>
      </c>
      <c r="X333" s="6"/>
      <c r="Y333" s="89"/>
      <c r="Z333" s="6"/>
      <c r="AA333" s="89"/>
    </row>
    <row r="334" spans="1:27" s="50" customFormat="1" ht="15.75" x14ac:dyDescent="0.25">
      <c r="A334" s="14" t="s">
        <v>168</v>
      </c>
      <c r="B334" s="8"/>
      <c r="C334" s="47" t="s">
        <v>36</v>
      </c>
      <c r="D334" s="8" t="s">
        <v>1</v>
      </c>
      <c r="E334" s="93">
        <v>1894.5199348265062</v>
      </c>
      <c r="F334" s="6">
        <v>35</v>
      </c>
      <c r="G334" s="89">
        <f>((($F$2+2)*($F$2+4)*($F$2+2-2*F334))/(2*($F$2+2*F334)*($F$2+4*F334))+(($F$2+1)-F334+1))*$F$1</f>
        <v>59.416000447821197</v>
      </c>
      <c r="H334" s="6"/>
      <c r="I334" s="89"/>
      <c r="J334" s="6"/>
      <c r="K334" s="89"/>
      <c r="L334" s="6"/>
      <c r="M334" s="89"/>
      <c r="N334" s="6"/>
      <c r="O334" s="89"/>
      <c r="P334" s="6"/>
      <c r="Q334" s="89"/>
      <c r="R334" s="6"/>
      <c r="S334" s="89"/>
      <c r="T334" s="6">
        <v>50</v>
      </c>
      <c r="U334" s="89">
        <f>((($T$2+2)*($T$2+4)*($T$2+2-2*T334))/(2*($T$2+2*T334)*($T$2+4*T334))+(($T$2+1)-T334+1))*$T$1</f>
        <v>52.525573666252605</v>
      </c>
      <c r="V334" s="6"/>
      <c r="W334" s="89"/>
      <c r="X334" s="6"/>
      <c r="Y334" s="89"/>
      <c r="Z334" s="6"/>
      <c r="AA334" s="89"/>
    </row>
    <row r="335" spans="1:27" s="50" customFormat="1" ht="15.75" x14ac:dyDescent="0.25">
      <c r="A335" s="14" t="s">
        <v>1074</v>
      </c>
      <c r="B335" s="8"/>
      <c r="C335" s="47"/>
      <c r="D335" s="8" t="s">
        <v>1</v>
      </c>
      <c r="E335" s="93">
        <v>1270</v>
      </c>
      <c r="F335" s="6">
        <v>136</v>
      </c>
      <c r="G335" s="89">
        <f>((($F$2+2)*($F$2+4)*($F$2+2-2*F335))/(2*($F$2+2*F335)*($F$2+4*F335))+(($F$2+1)-F335+1))*$F$1</f>
        <v>7.3150583757066165</v>
      </c>
      <c r="H335" s="6"/>
      <c r="I335" s="89"/>
      <c r="J335" s="6"/>
      <c r="K335" s="89"/>
      <c r="L335" s="6"/>
      <c r="M335" s="89"/>
      <c r="N335" s="6"/>
      <c r="O335" s="89"/>
      <c r="P335" s="6"/>
      <c r="Q335" s="89"/>
      <c r="R335" s="6"/>
      <c r="S335" s="89"/>
      <c r="T335" s="6"/>
      <c r="U335" s="89"/>
      <c r="V335" s="6"/>
      <c r="W335" s="89"/>
      <c r="X335" s="6"/>
      <c r="Y335" s="89"/>
      <c r="Z335" s="6"/>
      <c r="AA335" s="89"/>
    </row>
    <row r="336" spans="1:27" s="50" customFormat="1" ht="15.75" x14ac:dyDescent="0.25">
      <c r="A336" s="92" t="s">
        <v>541</v>
      </c>
      <c r="B336" s="8"/>
      <c r="C336" s="47" t="s">
        <v>36</v>
      </c>
      <c r="D336" s="8" t="s">
        <v>1</v>
      </c>
      <c r="E336" s="93">
        <v>1873</v>
      </c>
      <c r="F336" s="6">
        <v>77</v>
      </c>
      <c r="G336" s="89">
        <f>((($F$2+2)*($F$2+4)*($F$2+2-2*F336))/(2*($F$2+2*F336)*($F$2+4*F336))+(($F$2+1)-F336+1))*$F$1</f>
        <v>34.617660284476841</v>
      </c>
      <c r="H336" s="6"/>
      <c r="I336" s="89"/>
      <c r="J336" s="6"/>
      <c r="K336" s="89"/>
      <c r="L336" s="6"/>
      <c r="M336" s="89"/>
      <c r="N336" s="6"/>
      <c r="O336" s="89"/>
      <c r="P336" s="6"/>
      <c r="Q336" s="89"/>
      <c r="R336" s="6"/>
      <c r="S336" s="89"/>
      <c r="T336" s="6"/>
      <c r="U336" s="89"/>
      <c r="V336" s="6"/>
      <c r="W336" s="89"/>
      <c r="X336" s="6"/>
      <c r="Y336" s="89"/>
      <c r="Z336" s="6"/>
      <c r="AA336" s="89"/>
    </row>
    <row r="337" spans="1:27" s="50" customFormat="1" ht="15.75" x14ac:dyDescent="0.25">
      <c r="A337" s="14" t="s">
        <v>596</v>
      </c>
      <c r="B337" s="83"/>
      <c r="C337" s="47">
        <v>3</v>
      </c>
      <c r="D337" s="8" t="s">
        <v>3</v>
      </c>
      <c r="E337" s="93">
        <v>1400</v>
      </c>
      <c r="F337" s="6"/>
      <c r="G337" s="89"/>
      <c r="H337" s="6"/>
      <c r="I337" s="89"/>
      <c r="J337" s="6"/>
      <c r="K337" s="89"/>
      <c r="L337" s="6"/>
      <c r="M337" s="89"/>
      <c r="N337" s="6"/>
      <c r="O337" s="89"/>
      <c r="P337" s="6"/>
      <c r="Q337" s="89"/>
      <c r="R337" s="6"/>
      <c r="S337" s="89"/>
      <c r="T337" s="6"/>
      <c r="U337" s="89"/>
      <c r="V337" s="6"/>
      <c r="W337" s="89"/>
      <c r="X337" s="6"/>
      <c r="Y337" s="89"/>
      <c r="Z337" s="6"/>
      <c r="AA337" s="89"/>
    </row>
    <row r="338" spans="1:27" s="50" customFormat="1" ht="15.75" x14ac:dyDescent="0.25">
      <c r="A338" s="92" t="s">
        <v>1059</v>
      </c>
      <c r="B338" s="8"/>
      <c r="C338" s="47"/>
      <c r="D338" s="8" t="s">
        <v>1</v>
      </c>
      <c r="E338" s="93">
        <v>1719</v>
      </c>
      <c r="F338" s="6">
        <v>83</v>
      </c>
      <c r="G338" s="89">
        <f>((($F$2+2)*($F$2+4)*($F$2+2-2*F338))/(2*($F$2+2*F338)*($F$2+4*F338))+(($F$2+1)-F338+1))*$F$1</f>
        <v>31.641055748970402</v>
      </c>
      <c r="H338" s="6">
        <v>17</v>
      </c>
      <c r="I338" s="89">
        <f>((($H$2+2)*($H$2+4)*($H$2+2-2*H338))/(2*($H$2+2*H338)*($H$2+4*H338))+(($H$2+1)-H338+1))*$H$1</f>
        <v>64.304875449957336</v>
      </c>
      <c r="J338" s="6"/>
      <c r="K338" s="89"/>
      <c r="L338" s="6">
        <v>35</v>
      </c>
      <c r="M338" s="89">
        <f>((($L$2+2)*($L$2+4)*($L$2+2-2*L338))/(2*($L$2+2*L338)*($L$2+4*L338))+(($L$2+1)-L338+1))*$L$1</f>
        <v>23.614336970454307</v>
      </c>
      <c r="N338" s="6"/>
      <c r="O338" s="89"/>
      <c r="P338" s="6"/>
      <c r="Q338" s="89"/>
      <c r="R338" s="6"/>
      <c r="S338" s="89"/>
      <c r="T338" s="6">
        <v>120</v>
      </c>
      <c r="U338" s="89">
        <f>((($T$2+2)*($T$2+4)*($T$2+2-2*T338))/(2*($T$2+2*T338)*($T$2+4*T338))+(($T$2+1)-T338+1))*$T$1</f>
        <v>19.960846976500857</v>
      </c>
      <c r="V338" s="6">
        <v>30</v>
      </c>
      <c r="W338" s="89">
        <f>((($V$2+2)*($V$2+4)*($V$2+2-2*V338))/(2*($V$2+2*V338)*($V$2+4*V338))+(($V$2+1)-V338+1))*$V$1</f>
        <v>50.097526535594191</v>
      </c>
      <c r="X338" s="6"/>
      <c r="Y338" s="89"/>
      <c r="Z338" s="6"/>
      <c r="AA338" s="89"/>
    </row>
    <row r="339" spans="1:27" s="50" customFormat="1" ht="15.75" x14ac:dyDescent="0.25">
      <c r="A339" s="14" t="s">
        <v>734</v>
      </c>
      <c r="B339" s="8"/>
      <c r="C339" s="47"/>
      <c r="D339" s="8" t="s">
        <v>3</v>
      </c>
      <c r="E339" s="93">
        <v>1576</v>
      </c>
      <c r="F339" s="6"/>
      <c r="G339" s="89"/>
      <c r="H339" s="6">
        <v>49</v>
      </c>
      <c r="I339" s="89">
        <f>((($H$2+2)*($H$2+4)*($H$2+2-2*H339))/(2*($H$2+2*H339)*($H$2+4*H339))+(($H$2+1)-H339+1))*$H$1</f>
        <v>30.813543609934321</v>
      </c>
      <c r="J339" s="6"/>
      <c r="K339" s="89"/>
      <c r="L339" s="6"/>
      <c r="M339" s="89"/>
      <c r="N339" s="6"/>
      <c r="O339" s="89"/>
      <c r="P339" s="6">
        <v>38</v>
      </c>
      <c r="Q339" s="89">
        <f>((($P$2+2)*($P$2+4)*($P$2+2-2*P339))/(2*($P$2+2*P339)*($P$2+4*P339))+(($P$2+1)-P339+1))*$P$1</f>
        <v>16.679073922429836</v>
      </c>
      <c r="R339" s="6">
        <v>41</v>
      </c>
      <c r="S339" s="89">
        <f>((($R$2+2)*($R$2+4)*($R$2+2-2*R339))/(2*($R$2+2*R339)*($R$2+4*R339))+(($R$2+1)-R339+1))*$R$1</f>
        <v>7.8316326530612255</v>
      </c>
      <c r="T339" s="6">
        <v>134</v>
      </c>
      <c r="U339" s="89">
        <f>((($T$2+2)*($T$2+4)*($T$2+2-2*T339))/(2*($T$2+2*T339)*($T$2+4*T339))+(($T$2+1)-T339+1))*$T$1</f>
        <v>14.277830292174102</v>
      </c>
      <c r="V339" s="6">
        <v>70</v>
      </c>
      <c r="W339" s="89">
        <f>((($V$2+2)*($V$2+4)*($V$2+2-2*V339))/(2*($V$2+2*V339)*($V$2+4*V339))+(($V$2+1)-V339+1))*$V$1</f>
        <v>16.644360886283007</v>
      </c>
      <c r="X339" s="6"/>
      <c r="Y339" s="89"/>
      <c r="Z339" s="6"/>
      <c r="AA339" s="89"/>
    </row>
    <row r="340" spans="1:27" s="50" customFormat="1" ht="15.75" x14ac:dyDescent="0.25">
      <c r="A340" s="92" t="s">
        <v>7</v>
      </c>
      <c r="B340" s="8" t="s">
        <v>203</v>
      </c>
      <c r="C340" s="47" t="s">
        <v>36</v>
      </c>
      <c r="D340" s="8" t="s">
        <v>3</v>
      </c>
      <c r="E340" s="93">
        <v>1724.075771119775</v>
      </c>
      <c r="F340" s="6">
        <v>61</v>
      </c>
      <c r="G340" s="89">
        <f>((($F$2+2)*($F$2+4)*($F$2+2-2*F340))/(2*($F$2+2*F340)*($F$2+4*F340))+(($F$2+1)-F340+1))*$F$1</f>
        <v>43.017909076993725</v>
      </c>
      <c r="H340" s="6">
        <v>9</v>
      </c>
      <c r="I340" s="89">
        <f>((($H$2+2)*($H$2+4)*($H$2+2-2*H340))/(2*($H$2+2*H340)*($H$2+4*H340))+(($H$2+1)-H340+1))*$H$1</f>
        <v>78.137761873328003</v>
      </c>
      <c r="J340" s="6">
        <v>34</v>
      </c>
      <c r="K340" s="89">
        <f>((($J$2+2)*($J$2+4)*($J$2+2-2*J340))/(2*($J$2+2*J340)*($J$2+4*J340))+(($J$2+1)-J340+1))*$J$1</f>
        <v>36.202680854114071</v>
      </c>
      <c r="L340" s="6"/>
      <c r="M340" s="89"/>
      <c r="N340" s="6"/>
      <c r="O340" s="89"/>
      <c r="P340" s="6">
        <v>11</v>
      </c>
      <c r="Q340" s="89">
        <f>((($P$2+2)*($P$2+4)*($P$2+2-2*P340))/(2*($P$2+2*P340)*($P$2+4*P340))+(($P$2+1)-P340+1))*$P$1</f>
        <v>62.136058230683098</v>
      </c>
      <c r="R340" s="6">
        <v>14</v>
      </c>
      <c r="S340" s="89">
        <f>((($R$2+2)*($R$2+4)*($R$2+2-2*R340))/(2*($R$2+2*R340)*($R$2+4*R340))+(($R$2+1)-R340+1))*$R$1</f>
        <v>53.113786054962532</v>
      </c>
      <c r="T340" s="6">
        <v>89</v>
      </c>
      <c r="U340" s="89">
        <f>((($T$2+2)*($T$2+4)*($T$2+2-2*T340))/(2*($T$2+2*T340)*($T$2+4*T340))+(($T$2+1)-T340+1))*$T$1</f>
        <v>33.14201353881608</v>
      </c>
      <c r="V340" s="6">
        <v>65</v>
      </c>
      <c r="W340" s="89">
        <f>((($V$2+2)*($V$2+4)*($V$2+2-2*V340))/(2*($V$2+2*V340)*($V$2+4*V340))+(($V$2+1)-V340+1))*$V$1</f>
        <v>20.410599188350439</v>
      </c>
      <c r="X340" s="6">
        <v>10</v>
      </c>
      <c r="Y340" s="89">
        <f>((($X$2+2)*($X$2+4)*($X$2+2-2*X340))/(2*($X$2+2*X340)*($X$2+4*X340))+(($X$2+1)-X340+1))*$X$1</f>
        <v>31.285714285714285</v>
      </c>
      <c r="Z340" s="6"/>
      <c r="AA340" s="89"/>
    </row>
    <row r="341" spans="1:27" s="50" customFormat="1" ht="15.75" x14ac:dyDescent="0.25">
      <c r="A341" s="14" t="s">
        <v>14</v>
      </c>
      <c r="B341" s="8"/>
      <c r="C341" s="47" t="s">
        <v>36</v>
      </c>
      <c r="D341" s="8" t="s">
        <v>3</v>
      </c>
      <c r="E341" s="93">
        <v>1796</v>
      </c>
      <c r="F341" s="6"/>
      <c r="G341" s="89"/>
      <c r="H341" s="6">
        <v>29</v>
      </c>
      <c r="I341" s="89">
        <f>((($H$2+2)*($H$2+4)*($H$2+2-2*H341))/(2*($H$2+2*H341)*($H$2+4*H341))+(($H$2+1)-H341+1))*$H$1</f>
        <v>49.541857181715727</v>
      </c>
      <c r="J341" s="6"/>
      <c r="K341" s="89"/>
      <c r="L341" s="6"/>
      <c r="M341" s="89"/>
      <c r="N341" s="6"/>
      <c r="O341" s="89"/>
      <c r="P341" s="6">
        <v>19</v>
      </c>
      <c r="Q341" s="89">
        <f>((($P$2+2)*($P$2+4)*($P$2+2-2*P341))/(2*($P$2+2*P341)*($P$2+4*P341))+(($P$2+1)-P341+1))*$P$1</f>
        <v>45.753588516746419</v>
      </c>
      <c r="R341" s="6">
        <v>8</v>
      </c>
      <c r="S341" s="89">
        <f>((($R$2+2)*($R$2+4)*($R$2+2-2*R341))/(2*($R$2+2*R341)*($R$2+4*R341))+(($R$2+1)-R341+1))*$R$1</f>
        <v>68.486352357320101</v>
      </c>
      <c r="T341" s="6">
        <v>72</v>
      </c>
      <c r="U341" s="89">
        <f>((($T$2+2)*($T$2+4)*($T$2+2-2*T341))/(2*($T$2+2*T341)*($T$2+4*T341))+(($T$2+1)-T341+1))*$T$1</f>
        <v>40.996870206145736</v>
      </c>
      <c r="V341" s="6">
        <v>20</v>
      </c>
      <c r="W341" s="89">
        <f>((($V$2+2)*($V$2+4)*($V$2+2-2*V341))/(2*($V$2+2*V341)*($V$2+4*V341))+(($V$2+1)-V341+1))*$V$1</f>
        <v>61.477459714540458</v>
      </c>
      <c r="X341" s="6"/>
      <c r="Y341" s="89"/>
      <c r="Z341" s="6"/>
      <c r="AA341" s="89"/>
    </row>
    <row r="342" spans="1:27" s="50" customFormat="1" ht="15.75" x14ac:dyDescent="0.25">
      <c r="A342" s="14" t="s">
        <v>124</v>
      </c>
      <c r="B342" s="8"/>
      <c r="C342" s="47">
        <v>1</v>
      </c>
      <c r="D342" s="8" t="s">
        <v>35</v>
      </c>
      <c r="E342" s="93">
        <v>1584</v>
      </c>
      <c r="F342" s="6"/>
      <c r="G342" s="89"/>
      <c r="H342" s="6">
        <v>53</v>
      </c>
      <c r="I342" s="89">
        <f>((($H$2+2)*($H$2+4)*($H$2+2-2*H342))/(2*($H$2+2*H342)*($H$2+4*H342))+(($H$2+1)-H342+1))*$H$1</f>
        <v>27.44877669231434</v>
      </c>
      <c r="J342" s="6"/>
      <c r="K342" s="89"/>
      <c r="L342" s="6">
        <v>31</v>
      </c>
      <c r="M342" s="89">
        <f>((($L$2+2)*($L$2+4)*($L$2+2-2*L342))/(2*($L$2+2*L342)*($L$2+4*L342))+(($L$2+1)-L342+1))*$L$1</f>
        <v>29.144028890912999</v>
      </c>
      <c r="N342" s="6"/>
      <c r="O342" s="89"/>
      <c r="P342" s="6"/>
      <c r="Q342" s="89"/>
      <c r="R342" s="6"/>
      <c r="S342" s="89"/>
      <c r="T342" s="6"/>
      <c r="U342" s="89"/>
      <c r="V342" s="6">
        <v>85</v>
      </c>
      <c r="W342" s="89">
        <f>((($V$2+2)*($V$2+4)*($V$2+2-2*V342))/(2*($V$2+2*V342)*($V$2+4*V342))+(($V$2+1)-V342+1))*$V$1</f>
        <v>5.6069555160877282</v>
      </c>
      <c r="X342" s="6"/>
      <c r="Y342" s="89"/>
      <c r="Z342" s="6"/>
      <c r="AA342" s="89"/>
    </row>
    <row r="343" spans="1:27" s="50" customFormat="1" ht="15.75" x14ac:dyDescent="0.25">
      <c r="A343" s="92" t="s">
        <v>476</v>
      </c>
      <c r="B343" s="8"/>
      <c r="C343" s="47" t="s">
        <v>37</v>
      </c>
      <c r="D343" s="8" t="s">
        <v>1</v>
      </c>
      <c r="E343" s="93">
        <v>1900</v>
      </c>
      <c r="F343" s="6"/>
      <c r="G343" s="89"/>
      <c r="H343" s="6"/>
      <c r="I343" s="89"/>
      <c r="J343" s="6"/>
      <c r="K343" s="89"/>
      <c r="L343" s="6"/>
      <c r="M343" s="89"/>
      <c r="N343" s="6"/>
      <c r="O343" s="89"/>
      <c r="P343" s="6"/>
      <c r="Q343" s="89"/>
      <c r="R343" s="6"/>
      <c r="S343" s="89"/>
      <c r="T343" s="6"/>
      <c r="U343" s="89"/>
      <c r="V343" s="6"/>
      <c r="W343" s="89"/>
      <c r="X343" s="6"/>
      <c r="Y343" s="89"/>
      <c r="Z343" s="6"/>
      <c r="AA343" s="89"/>
    </row>
    <row r="344" spans="1:27" s="50" customFormat="1" ht="15.75" x14ac:dyDescent="0.25">
      <c r="A344" s="14" t="s">
        <v>1049</v>
      </c>
      <c r="B344" s="8"/>
      <c r="C344" s="47">
        <v>2</v>
      </c>
      <c r="D344" s="8" t="s">
        <v>1</v>
      </c>
      <c r="E344" s="93">
        <v>1683.2411384105949</v>
      </c>
      <c r="F344" s="6">
        <v>51</v>
      </c>
      <c r="G344" s="89">
        <f>((($F$2+2)*($F$2+4)*($F$2+2-2*F344))/(2*($F$2+2*F344)*($F$2+4*F344))+(($F$2+1)-F344+1))*$F$1</f>
        <v>48.774900580937192</v>
      </c>
      <c r="H344" s="6"/>
      <c r="I344" s="89"/>
      <c r="J344" s="6"/>
      <c r="K344" s="89"/>
      <c r="L344" s="6"/>
      <c r="M344" s="89"/>
      <c r="N344" s="6"/>
      <c r="O344" s="89"/>
      <c r="P344" s="6"/>
      <c r="Q344" s="89"/>
      <c r="R344" s="6"/>
      <c r="S344" s="89"/>
      <c r="T344" s="6">
        <v>66</v>
      </c>
      <c r="U344" s="89">
        <f>((($T$2+2)*($T$2+4)*($T$2+2-2*T344))/(2*($T$2+2*T344)*($T$2+4*T344))+(($T$2+1)-T344+1))*$T$1</f>
        <v>43.947453613999308</v>
      </c>
      <c r="V344" s="6"/>
      <c r="W344" s="89"/>
      <c r="X344" s="6"/>
      <c r="Y344" s="89"/>
      <c r="Z344" s="6"/>
      <c r="AA344" s="89"/>
    </row>
    <row r="345" spans="1:27" s="50" customFormat="1" ht="15.75" x14ac:dyDescent="0.25">
      <c r="A345" s="14" t="s">
        <v>1065</v>
      </c>
      <c r="B345" s="8" t="s">
        <v>202</v>
      </c>
      <c r="C345" s="47" t="s">
        <v>37</v>
      </c>
      <c r="D345" s="8" t="s">
        <v>1</v>
      </c>
      <c r="E345" s="93">
        <v>1843.2302366068279</v>
      </c>
      <c r="F345" s="6">
        <v>110</v>
      </c>
      <c r="G345" s="89">
        <f>((($F$2+2)*($F$2+4)*($F$2+2-2*F345))/(2*($F$2+2*F345)*($F$2+4*F345))+(($F$2+1)-F345+1))*$F$1</f>
        <v>18.937415879516681</v>
      </c>
      <c r="H345" s="6">
        <v>13</v>
      </c>
      <c r="I345" s="89">
        <f>((($H$2+2)*($H$2+4)*($H$2+2-2*H345))/(2*($H$2+2*H345)*($H$2+4*H345))+(($H$2+1)-H345+1))*$H$1</f>
        <v>70.604115011228075</v>
      </c>
      <c r="J345" s="6">
        <v>15</v>
      </c>
      <c r="K345" s="89">
        <f>((($J$2+2)*($J$2+4)*($J$2+2-2*J345))/(2*($J$2+2*J345)*($J$2+4*J345))+(($J$2+1)-J345+1))*$J$1</f>
        <v>61.893178519593619</v>
      </c>
      <c r="L345" s="6">
        <v>4</v>
      </c>
      <c r="M345" s="89">
        <f>((($L$2+2)*($L$2+4)*($L$2+2-2*L345))/(2*($L$2+2*L345)*($L$2+4*L345))+(($L$2+1)-L345+1))*$L$1</f>
        <v>85.097594772514967</v>
      </c>
      <c r="N345" s="6"/>
      <c r="O345" s="89"/>
      <c r="P345" s="6">
        <v>10</v>
      </c>
      <c r="Q345" s="89">
        <f>((($P$2+2)*($P$2+4)*($P$2+2-2*P345))/(2*($P$2+2*P345)*($P$2+4*P345))+(($P$2+1)-P345+1))*$P$1</f>
        <v>64.646616541353382</v>
      </c>
      <c r="R345" s="6">
        <v>2</v>
      </c>
      <c r="S345" s="89">
        <f>((($R$2+2)*($R$2+4)*($R$2+2-2*R345))/(2*($R$2+2*R345)*($R$2+4*R345))+(($R$2+1)-R345+1))*$R$1</f>
        <v>93.650793650793659</v>
      </c>
      <c r="T345" s="6">
        <v>22</v>
      </c>
      <c r="U345" s="89">
        <f>((($T$2+2)*($T$2+4)*($T$2+2-2*T345))/(2*($T$2+2*T345)*($T$2+4*T345))+(($T$2+1)-T345+1))*$T$1</f>
        <v>72.595745954797238</v>
      </c>
      <c r="V345" s="6">
        <v>13</v>
      </c>
      <c r="W345" s="89">
        <f>((($V$2+2)*($V$2+4)*($V$2+2-2*V345))/(2*($V$2+2*V345)*($V$2+4*V345))+(($V$2+1)-V345+1))*$V$1</f>
        <v>71.686282076017747</v>
      </c>
      <c r="X345" s="6">
        <v>9</v>
      </c>
      <c r="Y345" s="89">
        <f>((($X$2+2)*($X$2+4)*($X$2+2-2*X345))/(2*($X$2+2*X345)*($X$2+4*X345))+(($X$2+1)-X345+1))*$X$1</f>
        <v>36</v>
      </c>
      <c r="Z345" s="6"/>
      <c r="AA345" s="89"/>
    </row>
    <row r="346" spans="1:27" s="50" customFormat="1" ht="15.75" x14ac:dyDescent="0.25">
      <c r="A346" s="14" t="s">
        <v>1073</v>
      </c>
      <c r="B346" s="8"/>
      <c r="C346" s="47"/>
      <c r="D346" s="8" t="s">
        <v>1</v>
      </c>
      <c r="E346" s="93">
        <v>1613.5264540205837</v>
      </c>
      <c r="F346" s="6">
        <v>131</v>
      </c>
      <c r="G346" s="89">
        <f>((($F$2+2)*($F$2+4)*($F$2+2-2*F346))/(2*($F$2+2*F346)*($F$2+4*F346))+(($F$2+1)-F346+1))*$F$1</f>
        <v>9.5213514500781482</v>
      </c>
      <c r="H346" s="6">
        <v>67</v>
      </c>
      <c r="I346" s="89">
        <f>((($H$2+2)*($H$2+4)*($H$2+2-2*H346))/(2*($H$2+2*H346)*($H$2+4*H346))+(($H$2+1)-H346+1))*$H$1</f>
        <v>16.14457642293085</v>
      </c>
      <c r="J346" s="6"/>
      <c r="K346" s="89"/>
      <c r="L346" s="6"/>
      <c r="M346" s="89"/>
      <c r="N346" s="6"/>
      <c r="O346" s="89"/>
      <c r="P346" s="6"/>
      <c r="Q346" s="89"/>
      <c r="R346" s="6"/>
      <c r="S346" s="89"/>
      <c r="T346" s="6">
        <v>86</v>
      </c>
      <c r="U346" s="89">
        <f>((($T$2+2)*($T$2+4)*($T$2+2-2*T346))/(2*($T$2+2*T346)*($T$2+4*T346))+(($T$2+1)-T346+1))*$T$1</f>
        <v>34.484575661824927</v>
      </c>
      <c r="V346" s="6"/>
      <c r="W346" s="89"/>
      <c r="X346" s="6"/>
      <c r="Y346" s="89"/>
      <c r="Z346" s="6"/>
      <c r="AA346" s="89"/>
    </row>
    <row r="347" spans="1:27" s="50" customFormat="1" ht="15.75" x14ac:dyDescent="0.25">
      <c r="A347" s="14" t="s">
        <v>992</v>
      </c>
      <c r="B347" s="8"/>
      <c r="C347" s="47"/>
      <c r="D347" s="8" t="s">
        <v>3</v>
      </c>
      <c r="E347" s="93">
        <v>1561</v>
      </c>
      <c r="F347" s="6"/>
      <c r="G347" s="89"/>
      <c r="H347" s="6"/>
      <c r="I347" s="89"/>
      <c r="J347" s="6">
        <v>37</v>
      </c>
      <c r="K347" s="89">
        <f>((($J$2+2)*($J$2+4)*($J$2+2-2*J347))/(2*($J$2+2*J347)*($J$2+4*J347))+(($J$2+1)-J347+1))*$J$1</f>
        <v>32.858750216375277</v>
      </c>
      <c r="L347" s="6"/>
      <c r="M347" s="89"/>
      <c r="N347" s="6"/>
      <c r="O347" s="89"/>
      <c r="P347" s="6"/>
      <c r="Q347" s="89"/>
      <c r="R347" s="6"/>
      <c r="S347" s="89"/>
      <c r="T347" s="6"/>
      <c r="U347" s="89"/>
      <c r="V347" s="6"/>
      <c r="W347" s="89"/>
      <c r="X347" s="6"/>
      <c r="Y347" s="89"/>
      <c r="Z347" s="6"/>
      <c r="AA347" s="89"/>
    </row>
    <row r="348" spans="1:27" s="50" customFormat="1" ht="15.75" x14ac:dyDescent="0.25">
      <c r="A348" s="14" t="s">
        <v>378</v>
      </c>
      <c r="B348" s="8"/>
      <c r="C348" s="47">
        <v>1</v>
      </c>
      <c r="D348" s="8" t="s">
        <v>3</v>
      </c>
      <c r="E348" s="93">
        <v>1800</v>
      </c>
      <c r="F348" s="6"/>
      <c r="G348" s="89"/>
      <c r="H348" s="6"/>
      <c r="I348" s="89"/>
      <c r="J348" s="6"/>
      <c r="K348" s="89"/>
      <c r="L348" s="6"/>
      <c r="M348" s="89"/>
      <c r="N348" s="6"/>
      <c r="O348" s="89"/>
      <c r="P348" s="6"/>
      <c r="Q348" s="89"/>
      <c r="R348" s="6"/>
      <c r="S348" s="89"/>
      <c r="T348" s="6"/>
      <c r="U348" s="89"/>
      <c r="V348" s="6"/>
      <c r="W348" s="89"/>
      <c r="X348" s="6"/>
      <c r="Y348" s="89"/>
      <c r="Z348" s="6"/>
      <c r="AA348" s="89"/>
    </row>
    <row r="349" spans="1:27" s="50" customFormat="1" ht="15.75" x14ac:dyDescent="0.25">
      <c r="A349" s="14" t="s">
        <v>841</v>
      </c>
      <c r="B349" s="8"/>
      <c r="C349" s="47"/>
      <c r="D349" s="8" t="s">
        <v>1</v>
      </c>
      <c r="E349" s="93">
        <v>1593</v>
      </c>
      <c r="F349" s="6">
        <v>85</v>
      </c>
      <c r="G349" s="89">
        <f>((($F$2+2)*($F$2+4)*($F$2+2-2*F349))/(2*($F$2+2*F349)*($F$2+4*F349))+(($F$2+1)-F349+1))*$F$1</f>
        <v>30.664656765940602</v>
      </c>
      <c r="H349" s="6">
        <v>61</v>
      </c>
      <c r="I349" s="89">
        <f>((($H$2+2)*($H$2+4)*($H$2+2-2*H349))/(2*($H$2+2*H349)*($H$2+4*H349))+(($H$2+1)-H349+1))*$H$1</f>
        <v>20.916776463914363</v>
      </c>
      <c r="J349" s="6">
        <v>42</v>
      </c>
      <c r="K349" s="89">
        <f>((($J$2+2)*($J$2+4)*($J$2+2-2*J349))/(2*($J$2+2*J349)*($J$2+4*J349))+(($J$2+1)-J349+1))*$J$1</f>
        <v>27.479053370919551</v>
      </c>
      <c r="L349" s="6"/>
      <c r="M349" s="89"/>
      <c r="N349" s="6"/>
      <c r="O349" s="89"/>
      <c r="P349" s="6">
        <v>18</v>
      </c>
      <c r="Q349" s="89">
        <f>((($P$2+2)*($P$2+4)*($P$2+2-2*P349))/(2*($P$2+2*P349)*($P$2+4*P349))+(($P$2+1)-P349+1))*$P$1</f>
        <v>47.55402612516805</v>
      </c>
      <c r="R349" s="6">
        <v>17</v>
      </c>
      <c r="S349" s="89">
        <f>((($R$2+2)*($R$2+4)*($R$2+2-2*R349))/(2*($R$2+2*R349)*($R$2+4*R349))+(($R$2+1)-R349+1))*$R$1</f>
        <v>46.917293233082709</v>
      </c>
      <c r="T349" s="6">
        <v>140</v>
      </c>
      <c r="U349" s="89">
        <f>((($T$2+2)*($T$2+4)*($T$2+2-2*T349))/(2*($T$2+2*T349)*($T$2+4*T349))+(($T$2+1)-T349+1))*$T$1</f>
        <v>11.874581881726259</v>
      </c>
      <c r="V349" s="6">
        <v>80</v>
      </c>
      <c r="W349" s="89">
        <f>((($V$2+2)*($V$2+4)*($V$2+2-2*V349))/(2*($V$2+2*V349)*($V$2+4*V349))+(($V$2+1)-V349+1))*$V$1</f>
        <v>9.2514461411858111</v>
      </c>
      <c r="X349" s="6"/>
      <c r="Y349" s="89"/>
      <c r="Z349" s="6"/>
      <c r="AA349" s="89"/>
    </row>
    <row r="350" spans="1:27" s="50" customFormat="1" ht="15.75" x14ac:dyDescent="0.25">
      <c r="A350" s="14" t="s">
        <v>709</v>
      </c>
      <c r="B350" s="8"/>
      <c r="C350" s="47"/>
      <c r="D350" s="8" t="s">
        <v>35</v>
      </c>
      <c r="E350" s="93">
        <v>1523</v>
      </c>
      <c r="F350" s="6"/>
      <c r="G350" s="89"/>
      <c r="H350" s="6"/>
      <c r="I350" s="89"/>
      <c r="J350" s="6"/>
      <c r="K350" s="89"/>
      <c r="L350" s="6">
        <v>40</v>
      </c>
      <c r="M350" s="89">
        <f>((($L$2+2)*($L$2+4)*($L$2+2-2*L350))/(2*($L$2+2*L350)*($L$2+4*L350))+(($L$2+1)-L350+1))*$L$1</f>
        <v>16.91515552944999</v>
      </c>
      <c r="N350" s="6"/>
      <c r="O350" s="89"/>
      <c r="P350" s="6"/>
      <c r="Q350" s="89"/>
      <c r="R350" s="6"/>
      <c r="S350" s="89"/>
      <c r="T350" s="6"/>
      <c r="U350" s="89"/>
      <c r="V350" s="6"/>
      <c r="W350" s="89"/>
      <c r="X350" s="6"/>
      <c r="Y350" s="89"/>
      <c r="Z350" s="6"/>
      <c r="AA350" s="89"/>
    </row>
    <row r="351" spans="1:27" s="50" customFormat="1" ht="15.75" x14ac:dyDescent="0.25">
      <c r="A351" s="92" t="s">
        <v>28</v>
      </c>
      <c r="B351" s="83"/>
      <c r="C351" s="47" t="s">
        <v>36</v>
      </c>
      <c r="D351" s="8" t="s">
        <v>27</v>
      </c>
      <c r="E351" s="93">
        <v>2031.2376562052293</v>
      </c>
      <c r="F351" s="6"/>
      <c r="G351" s="89"/>
      <c r="H351" s="6"/>
      <c r="I351" s="89"/>
      <c r="J351" s="6"/>
      <c r="K351" s="89"/>
      <c r="L351" s="6"/>
      <c r="M351" s="89"/>
      <c r="N351" s="6"/>
      <c r="O351" s="89"/>
      <c r="P351" s="6"/>
      <c r="Q351" s="89"/>
      <c r="R351" s="6"/>
      <c r="S351" s="89"/>
      <c r="T351" s="6"/>
      <c r="U351" s="89"/>
      <c r="V351" s="6"/>
      <c r="W351" s="89"/>
      <c r="X351" s="6"/>
      <c r="Y351" s="89"/>
      <c r="Z351" s="6"/>
      <c r="AA351" s="89"/>
    </row>
    <row r="352" spans="1:27" s="50" customFormat="1" ht="15.75" x14ac:dyDescent="0.25">
      <c r="A352" s="14" t="s">
        <v>150</v>
      </c>
      <c r="B352" s="8"/>
      <c r="C352" s="47">
        <v>1</v>
      </c>
      <c r="D352" s="8" t="s">
        <v>35</v>
      </c>
      <c r="E352" s="93">
        <v>1607</v>
      </c>
      <c r="F352" s="6"/>
      <c r="G352" s="89"/>
      <c r="H352" s="6">
        <v>78</v>
      </c>
      <c r="I352" s="89">
        <f>((($H$2+2)*($H$2+4)*($H$2+2-2*H352))/(2*($H$2+2*H352)*($H$2+4*H352))+(($H$2+1)-H352+1))*$H$1</f>
        <v>7.5839344813748957</v>
      </c>
      <c r="J352" s="6"/>
      <c r="K352" s="89"/>
      <c r="L352" s="6">
        <v>34</v>
      </c>
      <c r="M352" s="89">
        <f>((($L$2+2)*($L$2+4)*($L$2+2-2*L352))/(2*($L$2+2*L352)*($L$2+4*L352))+(($L$2+1)-L352+1))*$L$1</f>
        <v>24.980057899312555</v>
      </c>
      <c r="N352" s="6"/>
      <c r="O352" s="89"/>
      <c r="P352" s="6"/>
      <c r="Q352" s="89"/>
      <c r="R352" s="6"/>
      <c r="S352" s="89"/>
      <c r="T352" s="6"/>
      <c r="U352" s="89"/>
      <c r="V352" s="6">
        <v>52</v>
      </c>
      <c r="W352" s="89">
        <f>((($V$2+2)*($V$2+4)*($V$2+2-2*V352))/(2*($V$2+2*V352)*($V$2+4*V352))+(($V$2+1)-V352+1))*$V$1</f>
        <v>30.542718482276356</v>
      </c>
      <c r="X352" s="6"/>
      <c r="Y352" s="89"/>
      <c r="Z352" s="6"/>
      <c r="AA352" s="89"/>
    </row>
    <row r="353" spans="1:27" s="50" customFormat="1" ht="15.75" x14ac:dyDescent="0.25">
      <c r="A353" s="92" t="s">
        <v>1052</v>
      </c>
      <c r="B353" s="8"/>
      <c r="C353" s="47">
        <v>1</v>
      </c>
      <c r="D353" s="8" t="s">
        <v>1</v>
      </c>
      <c r="E353" s="93">
        <v>1694.7048280734821</v>
      </c>
      <c r="F353" s="6">
        <v>62</v>
      </c>
      <c r="G353" s="89">
        <f>((($F$2+2)*($F$2+4)*($F$2+2-2*F353))/(2*($F$2+2*F353)*($F$2+4*F353))+(($F$2+1)-F353+1))*$F$1</f>
        <v>42.467723976045022</v>
      </c>
      <c r="H353" s="6">
        <v>26</v>
      </c>
      <c r="I353" s="89">
        <f>((($H$2+2)*($H$2+4)*($H$2+2-2*H353))/(2*($H$2+2*H353)*($H$2+4*H353))+(($H$2+1)-H353+1))*$H$1</f>
        <v>52.835930017593547</v>
      </c>
      <c r="J353" s="6">
        <v>3</v>
      </c>
      <c r="K353" s="89">
        <f>((($J$2+2)*($J$2+4)*($J$2+2-2*J353))/(2*($J$2+2*J353)*($J$2+4*J353))+(($J$2+1)-J353+1))*$J$1</f>
        <v>91.710465764041956</v>
      </c>
      <c r="L353" s="6">
        <v>21</v>
      </c>
      <c r="M353" s="89">
        <f>((($L$2+2)*($L$2+4)*($L$2+2-2*L353))/(2*($L$2+2*L353)*($L$2+4*L353))+(($L$2+1)-L353+1))*$L$1</f>
        <v>44.180985628145258</v>
      </c>
      <c r="N353" s="6">
        <v>1</v>
      </c>
      <c r="O353" s="89">
        <f>((($N$2+2)*($N$2+4)*($N$2+2-2*N353))/(2*($N$2+2*N353)*($N$2+4*N353))+(($N$2+1)-N353+1))*$N$1</f>
        <v>100</v>
      </c>
      <c r="P353" s="6">
        <v>15</v>
      </c>
      <c r="Q353" s="89">
        <f>((($P$2+2)*($P$2+4)*($P$2+2-2*P353))/(2*($P$2+2*P353)*($P$2+4*P353))+(($P$2+1)-P353+1))*$P$1</f>
        <v>53.30263157894737</v>
      </c>
      <c r="R353" s="6">
        <v>13</v>
      </c>
      <c r="S353" s="89">
        <f>((($R$2+2)*($R$2+4)*($R$2+2-2*R353))/(2*($R$2+2*R353)*($R$2+4*R353))+(($R$2+1)-R353+1))*$R$1</f>
        <v>55.344995140913511</v>
      </c>
      <c r="T353" s="6">
        <v>57</v>
      </c>
      <c r="U353" s="89">
        <f>((($T$2+2)*($T$2+4)*($T$2+2-2*T353))/(2*($T$2+2*T353)*($T$2+4*T353))+(($T$2+1)-T353+1))*$T$1</f>
        <v>48.621502327210429</v>
      </c>
      <c r="V353" s="6">
        <v>32</v>
      </c>
      <c r="W353" s="89">
        <f>((($V$2+2)*($V$2+4)*($V$2+2-2*V353))/(2*($V$2+2*V353)*($V$2+4*V353))+(($V$2+1)-V353+1))*$V$1</f>
        <v>48.092592503360912</v>
      </c>
      <c r="X353" s="6">
        <v>16</v>
      </c>
      <c r="Y353" s="89">
        <f>((($X$2+2)*($X$2+4)*($X$2+2-2*X353))/(2*($X$2+2*X353)*($X$2+4*X353))+(($X$2+1)-X353+1))*$X$1</f>
        <v>5.375</v>
      </c>
      <c r="Z353" s="6"/>
      <c r="AA353" s="89"/>
    </row>
    <row r="354" spans="1:27" s="50" customFormat="1" ht="15.75" x14ac:dyDescent="0.25">
      <c r="A354" s="92" t="s">
        <v>227</v>
      </c>
      <c r="B354" s="8"/>
      <c r="C354" s="47">
        <v>4</v>
      </c>
      <c r="D354" s="8" t="s">
        <v>16</v>
      </c>
      <c r="E354" s="93">
        <v>1200</v>
      </c>
      <c r="F354" s="6"/>
      <c r="G354" s="89"/>
      <c r="H354" s="6"/>
      <c r="I354" s="89"/>
      <c r="J354" s="6"/>
      <c r="K354" s="89"/>
      <c r="L354" s="6"/>
      <c r="M354" s="89"/>
      <c r="N354" s="6"/>
      <c r="O354" s="89"/>
      <c r="P354" s="6"/>
      <c r="Q354" s="89"/>
      <c r="R354" s="6"/>
      <c r="S354" s="89"/>
      <c r="T354" s="6"/>
      <c r="U354" s="89"/>
      <c r="V354" s="6"/>
      <c r="W354" s="89"/>
      <c r="X354" s="6"/>
      <c r="Y354" s="89"/>
      <c r="Z354" s="6"/>
      <c r="AA354" s="89"/>
    </row>
    <row r="355" spans="1:27" s="50" customFormat="1" ht="15.75" x14ac:dyDescent="0.25">
      <c r="A355" s="14" t="s">
        <v>474</v>
      </c>
      <c r="B355" s="8"/>
      <c r="C355" s="47">
        <v>3</v>
      </c>
      <c r="D355" s="8" t="s">
        <v>1</v>
      </c>
      <c r="E355" s="93">
        <v>1447</v>
      </c>
      <c r="F355" s="6">
        <v>103</v>
      </c>
      <c r="G355" s="89">
        <f>((($F$2+2)*($F$2+4)*($F$2+2-2*F355))/(2*($F$2+2*F355)*($F$2+4*F355))+(($F$2+1)-F355+1))*$F$1</f>
        <v>22.148619943476543</v>
      </c>
      <c r="H355" s="6"/>
      <c r="I355" s="89"/>
      <c r="J355" s="6"/>
      <c r="K355" s="89"/>
      <c r="L355" s="6"/>
      <c r="M355" s="89"/>
      <c r="N355" s="6"/>
      <c r="O355" s="89"/>
      <c r="P355" s="6"/>
      <c r="Q355" s="89"/>
      <c r="R355" s="6"/>
      <c r="S355" s="89"/>
      <c r="T355" s="6"/>
      <c r="U355" s="89"/>
      <c r="V355" s="6"/>
      <c r="W355" s="89"/>
      <c r="X355" s="6"/>
      <c r="Y355" s="89"/>
      <c r="Z355" s="6"/>
      <c r="AA355" s="89"/>
    </row>
    <row r="356" spans="1:27" s="50" customFormat="1" ht="15.75" x14ac:dyDescent="0.25">
      <c r="A356" s="14" t="s">
        <v>184</v>
      </c>
      <c r="B356" s="8"/>
      <c r="C356" s="47">
        <v>2</v>
      </c>
      <c r="D356" s="8" t="s">
        <v>1</v>
      </c>
      <c r="E356" s="93">
        <v>1680.5748458733765</v>
      </c>
      <c r="F356" s="6">
        <v>101</v>
      </c>
      <c r="G356" s="89">
        <f>((($F$2+2)*($F$2+4)*($F$2+2-2*F356))/(2*($F$2+2*F356)*($F$2+4*F356))+(($F$2+1)-F356+1))*$F$1</f>
        <v>23.074833166358186</v>
      </c>
      <c r="H356" s="6"/>
      <c r="I356" s="89"/>
      <c r="J356" s="6"/>
      <c r="K356" s="89"/>
      <c r="L356" s="6"/>
      <c r="M356" s="89"/>
      <c r="N356" s="6"/>
      <c r="O356" s="89"/>
      <c r="P356" s="6"/>
      <c r="Q356" s="89"/>
      <c r="R356" s="6"/>
      <c r="S356" s="89"/>
      <c r="T356" s="6">
        <v>102</v>
      </c>
      <c r="U356" s="89">
        <f>((($T$2+2)*($T$2+4)*($T$2+2-2*T356))/(2*($T$2+2*T356)*($T$2+4*T356))+(($T$2+1)-T356+1))*$T$1</f>
        <v>27.483344943537492</v>
      </c>
      <c r="V356" s="6"/>
      <c r="W356" s="89"/>
      <c r="X356" s="6"/>
      <c r="Y356" s="89"/>
      <c r="Z356" s="6"/>
      <c r="AA356" s="89"/>
    </row>
    <row r="357" spans="1:27" s="50" customFormat="1" ht="15.75" x14ac:dyDescent="0.25">
      <c r="A357" s="14" t="s">
        <v>672</v>
      </c>
      <c r="B357" s="8"/>
      <c r="C357" s="47"/>
      <c r="D357" s="8" t="s">
        <v>1</v>
      </c>
      <c r="E357" s="93">
        <v>1256</v>
      </c>
      <c r="F357" s="6"/>
      <c r="G357" s="89"/>
      <c r="H357" s="6"/>
      <c r="I357" s="89"/>
      <c r="J357" s="6"/>
      <c r="K357" s="89"/>
      <c r="L357" s="6"/>
      <c r="M357" s="89"/>
      <c r="N357" s="6"/>
      <c r="O357" s="89"/>
      <c r="P357" s="6"/>
      <c r="Q357" s="89"/>
      <c r="R357" s="6"/>
      <c r="S357" s="89"/>
      <c r="T357" s="6"/>
      <c r="U357" s="89"/>
      <c r="V357" s="6"/>
      <c r="W357" s="89"/>
      <c r="X357" s="6"/>
      <c r="Y357" s="89"/>
      <c r="Z357" s="6"/>
      <c r="AA357" s="89"/>
    </row>
    <row r="358" spans="1:27" s="50" customFormat="1" ht="15.75" x14ac:dyDescent="0.25">
      <c r="A358" s="14" t="s">
        <v>503</v>
      </c>
      <c r="B358" s="8"/>
      <c r="C358" s="47">
        <v>2</v>
      </c>
      <c r="D358" s="8" t="s">
        <v>478</v>
      </c>
      <c r="E358" s="93">
        <v>1600</v>
      </c>
      <c r="F358" s="6"/>
      <c r="G358" s="89"/>
      <c r="H358" s="6"/>
      <c r="I358" s="89"/>
      <c r="J358" s="6"/>
      <c r="K358" s="89"/>
      <c r="L358" s="6"/>
      <c r="M358" s="89"/>
      <c r="N358" s="6"/>
      <c r="O358" s="89"/>
      <c r="P358" s="6"/>
      <c r="Q358" s="89"/>
      <c r="R358" s="6"/>
      <c r="S358" s="89"/>
      <c r="T358" s="6"/>
      <c r="U358" s="89"/>
      <c r="V358" s="6"/>
      <c r="W358" s="89"/>
      <c r="X358" s="6"/>
      <c r="Y358" s="89"/>
      <c r="Z358" s="6"/>
      <c r="AA358" s="89"/>
    </row>
    <row r="359" spans="1:27" s="50" customFormat="1" ht="15.75" x14ac:dyDescent="0.25">
      <c r="A359" s="92" t="s">
        <v>958</v>
      </c>
      <c r="B359" s="8"/>
      <c r="C359" s="47"/>
      <c r="D359" s="8" t="s">
        <v>1</v>
      </c>
      <c r="E359" s="93">
        <v>1457.0026762533721</v>
      </c>
      <c r="F359" s="6"/>
      <c r="G359" s="89"/>
      <c r="H359" s="6">
        <v>79</v>
      </c>
      <c r="I359" s="89">
        <f>((($H$2+2)*($H$2+4)*($H$2+2-2*H359))/(2*($H$2+2*H359)*($H$2+4*H359))+(($H$2+1)-H359+1))*$H$1</f>
        <v>6.8147858286774348</v>
      </c>
      <c r="J359" s="6">
        <v>54</v>
      </c>
      <c r="K359" s="89">
        <f>((($J$2+2)*($J$2+4)*($J$2+2-2*J359))/(2*($J$2+2*J359)*($J$2+4*J359))+(($J$2+1)-J359+1))*$J$1</f>
        <v>15.203897226369138</v>
      </c>
      <c r="L359" s="6"/>
      <c r="M359" s="89"/>
      <c r="N359" s="6"/>
      <c r="O359" s="89"/>
      <c r="P359" s="6"/>
      <c r="Q359" s="89"/>
      <c r="R359" s="6"/>
      <c r="S359" s="89"/>
      <c r="T359" s="6">
        <v>142</v>
      </c>
      <c r="U359" s="89">
        <f>((($T$2+2)*($T$2+4)*($T$2+2-2*T359))/(2*($T$2+2*T359)*($T$2+4*T359))+(($T$2+1)-T359+1))*$T$1</f>
        <v>11.077089811349508</v>
      </c>
      <c r="V359" s="6"/>
      <c r="W359" s="89"/>
      <c r="X359" s="6"/>
      <c r="Y359" s="89"/>
      <c r="Z359" s="6"/>
      <c r="AA359" s="89"/>
    </row>
    <row r="360" spans="1:27" s="50" customFormat="1" ht="15.75" x14ac:dyDescent="0.25">
      <c r="A360" s="14" t="s">
        <v>160</v>
      </c>
      <c r="B360" s="8"/>
      <c r="C360" s="47" t="s">
        <v>36</v>
      </c>
      <c r="D360" s="8" t="s">
        <v>1</v>
      </c>
      <c r="E360" s="93">
        <v>2060.0689672106196</v>
      </c>
      <c r="F360" s="6"/>
      <c r="G360" s="89"/>
      <c r="H360" s="6"/>
      <c r="I360" s="89"/>
      <c r="J360" s="6"/>
      <c r="K360" s="89"/>
      <c r="L360" s="6"/>
      <c r="M360" s="89"/>
      <c r="N360" s="6"/>
      <c r="O360" s="89"/>
      <c r="P360" s="6"/>
      <c r="Q360" s="89"/>
      <c r="R360" s="6"/>
      <c r="S360" s="89"/>
      <c r="T360" s="6"/>
      <c r="U360" s="89"/>
      <c r="V360" s="6"/>
      <c r="W360" s="89"/>
      <c r="X360" s="6"/>
      <c r="Y360" s="89"/>
      <c r="Z360" s="6"/>
      <c r="AA360" s="89"/>
    </row>
    <row r="361" spans="1:27" s="50" customFormat="1" ht="15.75" x14ac:dyDescent="0.25">
      <c r="A361" s="14" t="s">
        <v>984</v>
      </c>
      <c r="B361" s="8"/>
      <c r="C361" s="47"/>
      <c r="D361" s="8" t="s">
        <v>1</v>
      </c>
      <c r="E361" s="93">
        <v>1581.8055853078695</v>
      </c>
      <c r="F361" s="6"/>
      <c r="G361" s="89"/>
      <c r="H361" s="6"/>
      <c r="I361" s="89"/>
      <c r="J361" s="6"/>
      <c r="K361" s="89"/>
      <c r="L361" s="6"/>
      <c r="M361" s="89"/>
      <c r="N361" s="6"/>
      <c r="O361" s="89"/>
      <c r="P361" s="6"/>
      <c r="Q361" s="89"/>
      <c r="R361" s="6"/>
      <c r="S361" s="89"/>
      <c r="T361" s="6"/>
      <c r="U361" s="89"/>
      <c r="V361" s="6"/>
      <c r="W361" s="89"/>
      <c r="X361" s="6"/>
      <c r="Y361" s="89"/>
      <c r="Z361" s="6"/>
      <c r="AA361" s="89"/>
    </row>
    <row r="362" spans="1:27" s="50" customFormat="1" ht="15.75" x14ac:dyDescent="0.25">
      <c r="A362" s="92" t="s">
        <v>200</v>
      </c>
      <c r="B362" s="8"/>
      <c r="C362" s="47">
        <v>4</v>
      </c>
      <c r="D362" s="8" t="s">
        <v>35</v>
      </c>
      <c r="E362" s="93">
        <v>1291.6024785328968</v>
      </c>
      <c r="F362" s="6"/>
      <c r="G362" s="89"/>
      <c r="H362" s="6"/>
      <c r="I362" s="89"/>
      <c r="J362" s="6"/>
      <c r="K362" s="89"/>
      <c r="L362" s="6"/>
      <c r="M362" s="89"/>
      <c r="N362" s="6"/>
      <c r="O362" s="89"/>
      <c r="P362" s="6"/>
      <c r="Q362" s="89"/>
      <c r="R362" s="6"/>
      <c r="S362" s="89"/>
      <c r="T362" s="6"/>
      <c r="U362" s="89"/>
      <c r="V362" s="6"/>
      <c r="W362" s="89"/>
      <c r="X362" s="6"/>
      <c r="Y362" s="89"/>
      <c r="Z362" s="6"/>
      <c r="AA362" s="89"/>
    </row>
    <row r="363" spans="1:27" s="50" customFormat="1" ht="15.75" x14ac:dyDescent="0.25">
      <c r="A363" s="14" t="s">
        <v>158</v>
      </c>
      <c r="B363" s="8"/>
      <c r="C363" s="47">
        <v>1</v>
      </c>
      <c r="D363" s="8" t="s">
        <v>1</v>
      </c>
      <c r="E363" s="93">
        <v>1777.3873524677333</v>
      </c>
      <c r="F363" s="6"/>
      <c r="G363" s="89"/>
      <c r="H363" s="6"/>
      <c r="I363" s="89"/>
      <c r="J363" s="6"/>
      <c r="K363" s="89"/>
      <c r="L363" s="6"/>
      <c r="M363" s="89"/>
      <c r="N363" s="6"/>
      <c r="O363" s="89"/>
      <c r="P363" s="6"/>
      <c r="Q363" s="89"/>
      <c r="R363" s="6"/>
      <c r="S363" s="89"/>
      <c r="T363" s="6"/>
      <c r="U363" s="89"/>
      <c r="V363" s="6"/>
      <c r="W363" s="89"/>
      <c r="X363" s="6"/>
      <c r="Y363" s="89"/>
      <c r="Z363" s="6"/>
      <c r="AA363" s="89"/>
    </row>
    <row r="364" spans="1:27" s="50" customFormat="1" ht="15.75" x14ac:dyDescent="0.25">
      <c r="A364" s="92" t="s">
        <v>402</v>
      </c>
      <c r="B364" s="8"/>
      <c r="C364" s="47" t="s">
        <v>36</v>
      </c>
      <c r="D364" s="8" t="s">
        <v>1</v>
      </c>
      <c r="E364" s="93">
        <v>2039.8862126511574</v>
      </c>
      <c r="F364" s="6"/>
      <c r="G364" s="89"/>
      <c r="H364" s="6"/>
      <c r="I364" s="89"/>
      <c r="J364" s="6"/>
      <c r="K364" s="89"/>
      <c r="L364" s="6"/>
      <c r="M364" s="89"/>
      <c r="N364" s="6"/>
      <c r="O364" s="89"/>
      <c r="P364" s="6"/>
      <c r="Q364" s="89"/>
      <c r="R364" s="6"/>
      <c r="S364" s="89"/>
      <c r="T364" s="6"/>
      <c r="U364" s="89"/>
      <c r="V364" s="6"/>
      <c r="W364" s="89"/>
      <c r="X364" s="6"/>
      <c r="Y364" s="89"/>
      <c r="Z364" s="6"/>
      <c r="AA364" s="89"/>
    </row>
    <row r="365" spans="1:27" s="50" customFormat="1" ht="15.75" x14ac:dyDescent="0.25">
      <c r="A365" s="92" t="s">
        <v>67</v>
      </c>
      <c r="B365" s="8"/>
      <c r="C365" s="47"/>
      <c r="D365" s="8" t="s">
        <v>1</v>
      </c>
      <c r="E365" s="93">
        <v>1713.8022505753286</v>
      </c>
      <c r="F365" s="6"/>
      <c r="G365" s="89"/>
      <c r="H365" s="6"/>
      <c r="I365" s="89"/>
      <c r="J365" s="6"/>
      <c r="K365" s="89"/>
      <c r="L365" s="6"/>
      <c r="M365" s="89"/>
      <c r="N365" s="6"/>
      <c r="O365" s="89"/>
      <c r="P365" s="6"/>
      <c r="Q365" s="89"/>
      <c r="R365" s="6"/>
      <c r="S365" s="89"/>
      <c r="T365" s="6">
        <v>68</v>
      </c>
      <c r="U365" s="89">
        <f>((($T$2+2)*($T$2+4)*($T$2+2-2*T365))/(2*($T$2+2*T365)*($T$2+4*T365))+(($T$2+1)-T365+1))*$T$1</f>
        <v>42.951050294665549</v>
      </c>
      <c r="V365" s="6"/>
      <c r="W365" s="89"/>
      <c r="X365" s="6"/>
      <c r="Y365" s="89"/>
      <c r="Z365" s="6"/>
      <c r="AA365" s="89"/>
    </row>
    <row r="366" spans="1:27" s="50" customFormat="1" ht="15.75" x14ac:dyDescent="0.25">
      <c r="A366" s="92" t="s">
        <v>980</v>
      </c>
      <c r="B366" s="8"/>
      <c r="C366" s="47"/>
      <c r="D366" s="8" t="s">
        <v>478</v>
      </c>
      <c r="E366" s="93">
        <v>1200</v>
      </c>
      <c r="F366" s="6"/>
      <c r="G366" s="89"/>
      <c r="H366" s="6"/>
      <c r="I366" s="89"/>
      <c r="J366" s="6"/>
      <c r="K366" s="89"/>
      <c r="L366" s="6"/>
      <c r="M366" s="89"/>
      <c r="N366" s="6"/>
      <c r="O366" s="89"/>
      <c r="P366" s="6"/>
      <c r="Q366" s="89"/>
      <c r="R366" s="6"/>
      <c r="S366" s="89"/>
      <c r="T366" s="6"/>
      <c r="U366" s="89"/>
      <c r="V366" s="6"/>
      <c r="W366" s="89"/>
      <c r="X366" s="6"/>
      <c r="Y366" s="89"/>
      <c r="Z366" s="6"/>
      <c r="AA366" s="89"/>
    </row>
    <row r="367" spans="1:27" s="50" customFormat="1" ht="15.75" x14ac:dyDescent="0.25">
      <c r="A367" s="14" t="s">
        <v>31</v>
      </c>
      <c r="B367" s="8"/>
      <c r="C367" s="47">
        <v>4</v>
      </c>
      <c r="D367" s="8" t="s">
        <v>16</v>
      </c>
      <c r="E367" s="93">
        <v>1200</v>
      </c>
      <c r="F367" s="6"/>
      <c r="G367" s="89"/>
      <c r="H367" s="6"/>
      <c r="I367" s="89"/>
      <c r="J367" s="6"/>
      <c r="K367" s="89"/>
      <c r="L367" s="6"/>
      <c r="M367" s="89"/>
      <c r="N367" s="6"/>
      <c r="O367" s="89"/>
      <c r="P367" s="6"/>
      <c r="Q367" s="89"/>
      <c r="R367" s="6"/>
      <c r="S367" s="89"/>
      <c r="T367" s="6"/>
      <c r="U367" s="89"/>
      <c r="V367" s="6"/>
      <c r="W367" s="89"/>
      <c r="X367" s="6"/>
      <c r="Y367" s="89"/>
      <c r="Z367" s="6"/>
      <c r="AA367" s="89"/>
    </row>
    <row r="368" spans="1:27" s="50" customFormat="1" ht="15.75" x14ac:dyDescent="0.25">
      <c r="A368" s="14" t="s">
        <v>959</v>
      </c>
      <c r="B368" s="8"/>
      <c r="C368" s="47">
        <v>1</v>
      </c>
      <c r="D368" s="8" t="s">
        <v>1</v>
      </c>
      <c r="E368" s="93">
        <v>1691.9274237559941</v>
      </c>
      <c r="F368" s="6"/>
      <c r="G368" s="89"/>
      <c r="H368" s="6"/>
      <c r="I368" s="89"/>
      <c r="J368" s="6"/>
      <c r="K368" s="89"/>
      <c r="L368" s="6"/>
      <c r="M368" s="89"/>
      <c r="N368" s="6"/>
      <c r="O368" s="89"/>
      <c r="P368" s="6"/>
      <c r="Q368" s="89"/>
      <c r="R368" s="6"/>
      <c r="S368" s="89"/>
      <c r="T368" s="6">
        <v>127</v>
      </c>
      <c r="U368" s="89">
        <f>((($T$2+2)*($T$2+4)*($T$2+2-2*T368))/(2*($T$2+2*T368)*($T$2+4*T368))+(($T$2+1)-T368+1))*$T$1</f>
        <v>17.104690847749392</v>
      </c>
      <c r="V368" s="6"/>
      <c r="W368" s="89"/>
      <c r="X368" s="6"/>
      <c r="Y368" s="89"/>
      <c r="Z368" s="6"/>
      <c r="AA368" s="89"/>
    </row>
    <row r="369" spans="1:27" s="50" customFormat="1" ht="15.75" x14ac:dyDescent="0.25">
      <c r="A369" s="14" t="s">
        <v>817</v>
      </c>
      <c r="B369" s="8"/>
      <c r="C369" s="47"/>
      <c r="D369" s="8" t="s">
        <v>824</v>
      </c>
      <c r="E369" s="93">
        <v>1211.9956191643032</v>
      </c>
      <c r="F369" s="6"/>
      <c r="G369" s="89"/>
      <c r="H369" s="6"/>
      <c r="I369" s="89"/>
      <c r="J369" s="6"/>
      <c r="K369" s="89"/>
      <c r="L369" s="6"/>
      <c r="M369" s="89"/>
      <c r="N369" s="6"/>
      <c r="O369" s="89"/>
      <c r="P369" s="6"/>
      <c r="Q369" s="89"/>
      <c r="R369" s="6"/>
      <c r="S369" s="89"/>
      <c r="T369" s="6"/>
      <c r="U369" s="89"/>
      <c r="V369" s="6"/>
      <c r="W369" s="89"/>
      <c r="X369" s="6"/>
      <c r="Y369" s="89"/>
      <c r="Z369" s="6"/>
      <c r="AA369" s="89"/>
    </row>
    <row r="370" spans="1:27" s="50" customFormat="1" ht="15.75" x14ac:dyDescent="0.25">
      <c r="A370" s="14" t="s">
        <v>157</v>
      </c>
      <c r="B370" s="8" t="s">
        <v>203</v>
      </c>
      <c r="C370" s="47">
        <v>2</v>
      </c>
      <c r="D370" s="8" t="s">
        <v>1</v>
      </c>
      <c r="E370" s="93">
        <v>1917</v>
      </c>
      <c r="F370" s="6">
        <v>7</v>
      </c>
      <c r="G370" s="89">
        <f>((($F$2+2)*($F$2+4)*($F$2+2-2*F370))/(2*($F$2+2*F370)*($F$2+4*F370))+(($F$2+1)-F370+1))*$F$1</f>
        <v>89.016705664689553</v>
      </c>
      <c r="H370" s="6"/>
      <c r="I370" s="89"/>
      <c r="J370" s="6"/>
      <c r="K370" s="89"/>
      <c r="L370" s="6"/>
      <c r="M370" s="89"/>
      <c r="N370" s="6"/>
      <c r="O370" s="89"/>
      <c r="P370" s="6"/>
      <c r="Q370" s="89"/>
      <c r="R370" s="6"/>
      <c r="S370" s="89"/>
      <c r="T370" s="6"/>
      <c r="U370" s="89"/>
      <c r="V370" s="6"/>
      <c r="W370" s="89"/>
      <c r="X370" s="6"/>
      <c r="Y370" s="89"/>
      <c r="Z370" s="6"/>
      <c r="AA370" s="89"/>
    </row>
    <row r="371" spans="1:27" s="50" customFormat="1" ht="15.75" x14ac:dyDescent="0.25">
      <c r="A371" s="14" t="s">
        <v>651</v>
      </c>
      <c r="B371" s="8"/>
      <c r="C371" s="47" t="s">
        <v>36</v>
      </c>
      <c r="D371" s="8" t="s">
        <v>1</v>
      </c>
      <c r="E371" s="93">
        <v>2037.8774293281572</v>
      </c>
      <c r="F371" s="6"/>
      <c r="G371" s="89"/>
      <c r="H371" s="6"/>
      <c r="I371" s="89"/>
      <c r="J371" s="6"/>
      <c r="K371" s="89"/>
      <c r="L371" s="6"/>
      <c r="M371" s="89"/>
      <c r="N371" s="6"/>
      <c r="O371" s="89"/>
      <c r="P371" s="6"/>
      <c r="Q371" s="89"/>
      <c r="R371" s="6"/>
      <c r="S371" s="89"/>
      <c r="T371" s="6"/>
      <c r="U371" s="89"/>
      <c r="V371" s="6"/>
      <c r="W371" s="89"/>
      <c r="X371" s="6"/>
      <c r="Y371" s="89"/>
      <c r="Z371" s="6"/>
      <c r="AA371" s="89"/>
    </row>
    <row r="372" spans="1:27" s="50" customFormat="1" ht="15.75" x14ac:dyDescent="0.25">
      <c r="A372" s="92" t="s">
        <v>735</v>
      </c>
      <c r="B372" s="8"/>
      <c r="C372" s="47" t="s">
        <v>36</v>
      </c>
      <c r="D372" s="8" t="s">
        <v>1</v>
      </c>
      <c r="E372" s="93">
        <v>1830.5370903295257</v>
      </c>
      <c r="F372" s="6"/>
      <c r="G372" s="89"/>
      <c r="H372" s="6"/>
      <c r="I372" s="89"/>
      <c r="J372" s="6"/>
      <c r="K372" s="89"/>
      <c r="L372" s="6"/>
      <c r="M372" s="89"/>
      <c r="N372" s="6"/>
      <c r="O372" s="89"/>
      <c r="P372" s="6"/>
      <c r="Q372" s="89"/>
      <c r="R372" s="6"/>
      <c r="S372" s="89"/>
      <c r="T372" s="6"/>
      <c r="U372" s="89"/>
      <c r="V372" s="6"/>
      <c r="W372" s="89"/>
      <c r="X372" s="6"/>
      <c r="Y372" s="89"/>
      <c r="Z372" s="6"/>
      <c r="AA372" s="89"/>
    </row>
    <row r="373" spans="1:27" s="50" customFormat="1" ht="15.75" x14ac:dyDescent="0.25">
      <c r="A373" s="14" t="s">
        <v>778</v>
      </c>
      <c r="B373" s="8"/>
      <c r="C373" s="47"/>
      <c r="D373" s="8" t="s">
        <v>35</v>
      </c>
      <c r="E373" s="93">
        <v>1611</v>
      </c>
      <c r="F373" s="6"/>
      <c r="G373" s="89"/>
      <c r="H373" s="6"/>
      <c r="I373" s="89"/>
      <c r="J373" s="6"/>
      <c r="K373" s="89"/>
      <c r="L373" s="6"/>
      <c r="M373" s="89"/>
      <c r="N373" s="6"/>
      <c r="O373" s="89"/>
      <c r="P373" s="6"/>
      <c r="Q373" s="89"/>
      <c r="R373" s="6"/>
      <c r="S373" s="89"/>
      <c r="T373" s="6"/>
      <c r="U373" s="89"/>
      <c r="V373" s="6"/>
      <c r="W373" s="89"/>
      <c r="X373" s="6"/>
      <c r="Y373" s="89"/>
      <c r="Z373" s="6"/>
      <c r="AA373" s="89"/>
    </row>
    <row r="374" spans="1:27" s="50" customFormat="1" ht="15.75" x14ac:dyDescent="0.25">
      <c r="A374" s="92" t="s">
        <v>110</v>
      </c>
      <c r="B374" s="8" t="s">
        <v>203</v>
      </c>
      <c r="C374" s="47" t="s">
        <v>36</v>
      </c>
      <c r="D374" s="8" t="s">
        <v>1</v>
      </c>
      <c r="E374" s="93">
        <v>2244.0269384675194</v>
      </c>
      <c r="F374" s="6"/>
      <c r="G374" s="89"/>
      <c r="H374" s="6"/>
      <c r="I374" s="89"/>
      <c r="J374" s="6"/>
      <c r="K374" s="89"/>
      <c r="L374" s="6"/>
      <c r="M374" s="89"/>
      <c r="N374" s="6"/>
      <c r="O374" s="89"/>
      <c r="P374" s="6"/>
      <c r="Q374" s="89"/>
      <c r="R374" s="6"/>
      <c r="S374" s="89"/>
      <c r="T374" s="6">
        <v>38</v>
      </c>
      <c r="U374" s="89">
        <f>((($T$2+2)*($T$2+4)*($T$2+2-2*T374))/(2*($T$2+2*T374)*($T$2+4*T374))+(($T$2+1)-T374+1))*$T$1</f>
        <v>60.007493092305538</v>
      </c>
      <c r="V374" s="6"/>
      <c r="W374" s="89"/>
      <c r="X374" s="6"/>
      <c r="Y374" s="89"/>
      <c r="Z374" s="6"/>
      <c r="AA374" s="89"/>
    </row>
    <row r="375" spans="1:27" s="50" customFormat="1" ht="15.75" x14ac:dyDescent="0.25">
      <c r="A375" s="14" t="s">
        <v>138</v>
      </c>
      <c r="B375" s="8" t="s">
        <v>202</v>
      </c>
      <c r="C375" s="47" t="s">
        <v>108</v>
      </c>
      <c r="D375" s="8" t="s">
        <v>1</v>
      </c>
      <c r="E375" s="93">
        <v>2251</v>
      </c>
      <c r="F375" s="6">
        <v>1</v>
      </c>
      <c r="G375" s="89">
        <f>((($F$2+2)*($F$2+4)*($F$2+2-2*F375))/(2*($F$2+2*F375)*($F$2+4*F375))+(($F$2+1)-F375+1))*$F$1</f>
        <v>100</v>
      </c>
      <c r="H375" s="6">
        <v>5</v>
      </c>
      <c r="I375" s="89">
        <f>((($H$2+2)*($H$2+4)*($H$2+2-2*H375))/(2*($H$2+2*H375)*($H$2+4*H375))+(($H$2+1)-H375+1))*$H$1</f>
        <v>87.55592485683546</v>
      </c>
      <c r="J375" s="6"/>
      <c r="K375" s="89"/>
      <c r="L375" s="6"/>
      <c r="M375" s="89"/>
      <c r="N375" s="6"/>
      <c r="O375" s="89"/>
      <c r="P375" s="6"/>
      <c r="Q375" s="89"/>
      <c r="R375" s="6"/>
      <c r="S375" s="89"/>
      <c r="T375" s="6">
        <v>2</v>
      </c>
      <c r="U375" s="89">
        <f>((($T$2+2)*($T$2+4)*($T$2+2-2*T375))/(2*($T$2+2*T375)*($T$2+4*T375))+(($T$2+1)-T375+1))*$T$1</f>
        <v>98.154517238486704</v>
      </c>
      <c r="V375" s="6">
        <v>5</v>
      </c>
      <c r="W375" s="89">
        <f>((($V$2+2)*($V$2+4)*($V$2+2-2*V375))/(2*($V$2+2*V375)*($V$2+4*V375))+(($V$2+1)-V375+1))*$V$1</f>
        <v>88.113702457660935</v>
      </c>
      <c r="X375" s="6"/>
      <c r="Y375" s="89"/>
      <c r="Z375" s="6"/>
      <c r="AA375" s="89"/>
    </row>
    <row r="376" spans="1:27" s="50" customFormat="1" ht="15.75" x14ac:dyDescent="0.25">
      <c r="A376" s="14" t="s">
        <v>755</v>
      </c>
      <c r="B376" s="8"/>
      <c r="C376" s="47"/>
      <c r="D376" s="8" t="s">
        <v>758</v>
      </c>
      <c r="E376" s="93">
        <v>1660</v>
      </c>
      <c r="F376" s="6">
        <v>122</v>
      </c>
      <c r="G376" s="89">
        <f>((($F$2+2)*($F$2+4)*($F$2+2-2*F376))/(2*($F$2+2*F376)*($F$2+4*F376))+(($F$2+1)-F376+1))*$F$1</f>
        <v>13.52345711642659</v>
      </c>
      <c r="H376" s="6">
        <v>48</v>
      </c>
      <c r="I376" s="89">
        <f>((($H$2+2)*($H$2+4)*($H$2+2-2*H376))/(2*($H$2+2*H376)*($H$2+4*H376))+(($H$2+1)-H376+1))*$H$1</f>
        <v>31.667663641892695</v>
      </c>
      <c r="J376" s="6">
        <v>21</v>
      </c>
      <c r="K376" s="89">
        <f>((($J$2+2)*($J$2+4)*($J$2+2-2*J376))/(2*($J$2+2*J376)*($J$2+4*J376))+(($J$2+1)-J376+1))*$J$1</f>
        <v>52.484510099065361</v>
      </c>
      <c r="L376" s="6">
        <v>9</v>
      </c>
      <c r="M376" s="89">
        <f>((($L$2+2)*($L$2+4)*($L$2+2-2*L376))/(2*($L$2+2*L376)*($L$2+4*L376))+(($L$2+1)-L376+1))*$L$1</f>
        <v>68.544437116101591</v>
      </c>
      <c r="N376" s="6"/>
      <c r="O376" s="89"/>
      <c r="P376" s="6">
        <v>9</v>
      </c>
      <c r="Q376" s="89">
        <f>((($P$2+2)*($P$2+4)*($P$2+2-2*P376))/(2*($P$2+2*P376)*($P$2+4*P376))+(($P$2+1)-P376+1))*$P$1</f>
        <v>67.319461444308445</v>
      </c>
      <c r="R376" s="6">
        <v>29</v>
      </c>
      <c r="S376" s="89">
        <f>((($R$2+2)*($R$2+4)*($R$2+2-2*R376))/(2*($R$2+2*R376)*($R$2+4*R376))+(($R$2+1)-R376+1))*$R$1</f>
        <v>26.125356125356127</v>
      </c>
      <c r="T376" s="6">
        <v>130</v>
      </c>
      <c r="U376" s="89">
        <f>((($T$2+2)*($T$2+4)*($T$2+2-2*T376))/(2*($T$2+2*T376)*($T$2+4*T376))+(($T$2+1)-T376+1))*$T$1</f>
        <v>15.889883881754258</v>
      </c>
      <c r="V376" s="6">
        <v>46</v>
      </c>
      <c r="W376" s="89">
        <f>((($V$2+2)*($V$2+4)*($V$2+2-2*V376))/(2*($V$2+2*V376)*($V$2+4*V376))+(($V$2+1)-V376+1))*$V$1</f>
        <v>35.467527840517221</v>
      </c>
      <c r="X376" s="6"/>
      <c r="Y376" s="89"/>
      <c r="Z376" s="6"/>
      <c r="AA376" s="89"/>
    </row>
    <row r="377" spans="1:27" s="50" customFormat="1" ht="15.75" x14ac:dyDescent="0.25">
      <c r="A377" s="14" t="s">
        <v>1108</v>
      </c>
      <c r="B377" s="8"/>
      <c r="C377" s="47"/>
      <c r="D377" s="8" t="s">
        <v>478</v>
      </c>
      <c r="E377" s="93">
        <v>1400</v>
      </c>
      <c r="F377" s="6"/>
      <c r="G377" s="89"/>
      <c r="H377" s="6"/>
      <c r="I377" s="89"/>
      <c r="J377" s="6"/>
      <c r="K377" s="89"/>
      <c r="L377" s="6"/>
      <c r="M377" s="89"/>
      <c r="N377" s="6">
        <v>3</v>
      </c>
      <c r="O377" s="89">
        <f>((($N$2+2)*($N$2+4)*($N$2+2-2*N377))/(2*($N$2+2*N377)*($N$2+4*N377))+(($N$2+1)-N377+1))*$N$1</f>
        <v>79.768264760979662</v>
      </c>
      <c r="P377" s="6"/>
      <c r="Q377" s="89"/>
      <c r="R377" s="6"/>
      <c r="S377" s="89"/>
      <c r="T377" s="6"/>
      <c r="U377" s="89"/>
      <c r="V377" s="6"/>
      <c r="W377" s="89"/>
      <c r="X377" s="6"/>
      <c r="Y377" s="89"/>
      <c r="Z377" s="6"/>
      <c r="AA377" s="89"/>
    </row>
    <row r="378" spans="1:27" s="50" customFormat="1" ht="15.75" x14ac:dyDescent="0.25">
      <c r="A378" s="14" t="s">
        <v>540</v>
      </c>
      <c r="B378" s="8"/>
      <c r="C378" s="47" t="s">
        <v>37</v>
      </c>
      <c r="D378" s="8" t="s">
        <v>1</v>
      </c>
      <c r="E378" s="93">
        <v>1832</v>
      </c>
      <c r="F378" s="6">
        <v>36</v>
      </c>
      <c r="G378" s="89">
        <f>((($F$2+2)*($F$2+4)*($F$2+2-2*F378))/(2*($F$2+2*F378)*($F$2+4*F378))+(($F$2+1)-F378+1))*$F$1</f>
        <v>58.677616025880305</v>
      </c>
      <c r="H378" s="6"/>
      <c r="I378" s="89"/>
      <c r="J378" s="6"/>
      <c r="K378" s="89"/>
      <c r="L378" s="6"/>
      <c r="M378" s="89"/>
      <c r="N378" s="6"/>
      <c r="O378" s="89"/>
      <c r="P378" s="6"/>
      <c r="Q378" s="89"/>
      <c r="R378" s="6"/>
      <c r="S378" s="89"/>
      <c r="T378" s="6"/>
      <c r="U378" s="89"/>
      <c r="V378" s="6"/>
      <c r="W378" s="89"/>
      <c r="X378" s="6"/>
      <c r="Y378" s="89"/>
      <c r="Z378" s="6"/>
      <c r="AA378" s="89"/>
    </row>
    <row r="379" spans="1:27" s="50" customFormat="1" ht="15.75" x14ac:dyDescent="0.25">
      <c r="A379" s="92" t="s">
        <v>1029</v>
      </c>
      <c r="B379" s="8"/>
      <c r="C379" s="47"/>
      <c r="D379" s="8" t="s">
        <v>1</v>
      </c>
      <c r="E379" s="93">
        <v>1688</v>
      </c>
      <c r="F379" s="6">
        <v>111</v>
      </c>
      <c r="G379" s="89">
        <f>((($F$2+2)*($F$2+4)*($F$2+2-2*F379))/(2*($F$2+2*F379)*($F$2+4*F379))+(($F$2+1)-F379+1))*$F$1</f>
        <v>18.48219445382566</v>
      </c>
      <c r="H379" s="6">
        <v>30</v>
      </c>
      <c r="I379" s="89">
        <f>((($H$2+2)*($H$2+4)*($H$2+2-2*H379))/(2*($H$2+2*H379)*($H$2+4*H379))+(($H$2+1)-H379+1))*$H$1</f>
        <v>48.485011631350822</v>
      </c>
      <c r="J379" s="6">
        <v>48</v>
      </c>
      <c r="K379" s="89">
        <f>((($J$2+2)*($J$2+4)*($J$2+2-2*J379))/(2*($J$2+2*J379)*($J$2+4*J379))+(($J$2+1)-J379+1))*$J$1</f>
        <v>21.254657113257871</v>
      </c>
      <c r="L379" s="6">
        <v>29</v>
      </c>
      <c r="M379" s="89">
        <f>((($L$2+2)*($L$2+4)*($L$2+2-2*L379))/(2*($L$2+2*L379)*($L$2+4*L379))+(($L$2+1)-L379+1))*$L$1</f>
        <v>31.986733324525964</v>
      </c>
      <c r="N379" s="6"/>
      <c r="O379" s="89"/>
      <c r="P379" s="6">
        <v>28</v>
      </c>
      <c r="Q379" s="89">
        <f>((($P$2+2)*($P$2+4)*($P$2+2-2*P379))/(2*($P$2+2*P379)*($P$2+4*P379))+(($P$2+1)-P379+1))*$P$1</f>
        <v>31.148626282687854</v>
      </c>
      <c r="R379" s="6">
        <v>22</v>
      </c>
      <c r="S379" s="89">
        <f>((($R$2+2)*($R$2+4)*($R$2+2-2*R379))/(2*($R$2+2*R379)*($R$2+4*R379))+(($R$2+1)-R379+1))*$R$1</f>
        <v>37.711442786069654</v>
      </c>
      <c r="T379" s="6">
        <v>58</v>
      </c>
      <c r="U379" s="89">
        <f>((($T$2+2)*($T$2+4)*($T$2+2-2*T379))/(2*($T$2+2*T379)*($T$2+4*T379))+(($T$2+1)-T379+1))*$T$1</f>
        <v>48.084860288616277</v>
      </c>
      <c r="V379" s="6">
        <v>60</v>
      </c>
      <c r="W379" s="89">
        <f>((($V$2+2)*($V$2+4)*($V$2+2-2*V379))/(2*($V$2+2*V379)*($V$2+4*V379))+(($V$2+1)-V379+1))*$V$1</f>
        <v>24.239792101987938</v>
      </c>
      <c r="X379" s="6"/>
      <c r="Y379" s="89"/>
      <c r="Z379" s="6"/>
      <c r="AA379" s="89"/>
    </row>
    <row r="380" spans="1:27" s="50" customFormat="1" ht="15.75" x14ac:dyDescent="0.25">
      <c r="A380" s="14" t="s">
        <v>198</v>
      </c>
      <c r="B380" s="8"/>
      <c r="C380" s="47">
        <v>3</v>
      </c>
      <c r="D380" s="8" t="s">
        <v>27</v>
      </c>
      <c r="E380" s="93">
        <v>1400</v>
      </c>
      <c r="F380" s="6"/>
      <c r="G380" s="89"/>
      <c r="H380" s="6"/>
      <c r="I380" s="89"/>
      <c r="J380" s="6"/>
      <c r="K380" s="89"/>
      <c r="L380" s="6"/>
      <c r="M380" s="89"/>
      <c r="N380" s="6"/>
      <c r="O380" s="89"/>
      <c r="P380" s="6"/>
      <c r="Q380" s="89"/>
      <c r="R380" s="6"/>
      <c r="S380" s="89"/>
      <c r="T380" s="6"/>
      <c r="U380" s="89"/>
      <c r="V380" s="6"/>
      <c r="W380" s="89"/>
      <c r="X380" s="6"/>
      <c r="Y380" s="89"/>
      <c r="Z380" s="6"/>
      <c r="AA380" s="89"/>
    </row>
    <row r="381" spans="1:27" s="50" customFormat="1" ht="15.75" x14ac:dyDescent="0.25">
      <c r="A381" s="14" t="s">
        <v>747</v>
      </c>
      <c r="B381" s="8"/>
      <c r="C381" s="47"/>
      <c r="D381" s="8" t="s">
        <v>478</v>
      </c>
      <c r="E381" s="93">
        <v>1653.681695100689</v>
      </c>
      <c r="F381" s="6"/>
      <c r="G381" s="89"/>
      <c r="H381" s="6"/>
      <c r="I381" s="89"/>
      <c r="J381" s="6"/>
      <c r="K381" s="89"/>
      <c r="L381" s="6"/>
      <c r="M381" s="89"/>
      <c r="N381" s="6">
        <v>4</v>
      </c>
      <c r="O381" s="89">
        <f>((($N$2+2)*($N$2+4)*($N$2+2-2*N381))/(2*($N$2+2*N381)*($N$2+4*N381))+(($N$2+1)-N381+1))*$N$1</f>
        <v>72.522979065459751</v>
      </c>
      <c r="P381" s="6"/>
      <c r="Q381" s="89"/>
      <c r="R381" s="6"/>
      <c r="S381" s="89"/>
      <c r="T381" s="6"/>
      <c r="U381" s="89"/>
      <c r="V381" s="6"/>
      <c r="W381" s="89"/>
      <c r="X381" s="6"/>
      <c r="Y381" s="89"/>
      <c r="Z381" s="6"/>
      <c r="AA381" s="89"/>
    </row>
    <row r="382" spans="1:27" s="50" customFormat="1" ht="15.75" x14ac:dyDescent="0.25">
      <c r="A382" s="14" t="s">
        <v>657</v>
      </c>
      <c r="B382" s="8"/>
      <c r="C382" s="47">
        <v>3</v>
      </c>
      <c r="D382" s="8" t="s">
        <v>1</v>
      </c>
      <c r="E382" s="93">
        <v>1491</v>
      </c>
      <c r="F382" s="6"/>
      <c r="G382" s="89"/>
      <c r="H382" s="6"/>
      <c r="I382" s="89"/>
      <c r="J382" s="6"/>
      <c r="K382" s="89"/>
      <c r="L382" s="6"/>
      <c r="M382" s="89"/>
      <c r="N382" s="6"/>
      <c r="O382" s="89"/>
      <c r="P382" s="6"/>
      <c r="Q382" s="89"/>
      <c r="R382" s="6"/>
      <c r="S382" s="89"/>
      <c r="T382" s="6"/>
      <c r="U382" s="89"/>
      <c r="V382" s="6"/>
      <c r="W382" s="89"/>
      <c r="X382" s="6"/>
      <c r="Y382" s="89"/>
      <c r="Z382" s="6"/>
      <c r="AA382" s="89"/>
    </row>
    <row r="383" spans="1:27" s="50" customFormat="1" ht="15.75" x14ac:dyDescent="0.25">
      <c r="A383" s="92" t="s">
        <v>13</v>
      </c>
      <c r="B383" s="8" t="s">
        <v>203</v>
      </c>
      <c r="C383" s="47" t="s">
        <v>36</v>
      </c>
      <c r="D383" s="8" t="s">
        <v>3</v>
      </c>
      <c r="E383" s="93">
        <v>1695</v>
      </c>
      <c r="F383" s="6">
        <v>94</v>
      </c>
      <c r="G383" s="89">
        <f>((($F$2+2)*($F$2+4)*($F$2+2-2*F383))/(2*($F$2+2*F383)*($F$2+4*F383))+(($F$2+1)-F383+1))*$F$1</f>
        <v>26.352323163177616</v>
      </c>
      <c r="H383" s="6">
        <v>19</v>
      </c>
      <c r="I383" s="89">
        <f>((($H$2+2)*($H$2+4)*($H$2+2-2*H383))/(2*($H$2+2*H383)*($H$2+4*H383))+(($H$2+1)-H383+1))*$H$1</f>
        <v>61.488798354413198</v>
      </c>
      <c r="J383" s="6">
        <v>46</v>
      </c>
      <c r="K383" s="89">
        <f>((($J$2+2)*($J$2+4)*($J$2+2-2*J383))/(2*($J$2+2*J383)*($J$2+4*J383))+(($J$2+1)-J383+1))*$J$1</f>
        <v>23.306756466762408</v>
      </c>
      <c r="L383" s="6">
        <v>10</v>
      </c>
      <c r="M383" s="89">
        <f>((($L$2+2)*($L$2+4)*($L$2+2-2*L383))/(2*($L$2+2*L383)*($L$2+4*L383))+(($L$2+1)-L383+1))*$L$1</f>
        <v>65.939238574639816</v>
      </c>
      <c r="N383" s="6"/>
      <c r="O383" s="89"/>
      <c r="P383" s="6"/>
      <c r="Q383" s="89"/>
      <c r="R383" s="6">
        <v>12</v>
      </c>
      <c r="S383" s="89">
        <f>((($R$2+2)*($R$2+4)*($R$2+2-2*R383))/(2*($R$2+2*R383)*($R$2+4*R383))+(($R$2+1)-R383+1))*$R$1</f>
        <v>57.681285280069474</v>
      </c>
      <c r="T383" s="6">
        <v>59</v>
      </c>
      <c r="U383" s="89">
        <f>((($T$2+2)*($T$2+4)*($T$2+2-2*T383))/(2*($T$2+2*T383)*($T$2+4*T383))+(($T$2+1)-T383+1))*$T$1</f>
        <v>47.552916091745885</v>
      </c>
      <c r="V383" s="6">
        <v>54</v>
      </c>
      <c r="W383" s="89">
        <f>((($V$2+2)*($V$2+4)*($V$2+2-2*V383))/(2*($V$2+2*V383)*($V$2+4*V383))+(($V$2+1)-V383+1))*$V$1</f>
        <v>28.942649830635034</v>
      </c>
      <c r="X383" s="6"/>
      <c r="Y383" s="89"/>
      <c r="Z383" s="6"/>
      <c r="AA383" s="89"/>
    </row>
    <row r="384" spans="1:27" s="50" customFormat="1" ht="15.75" x14ac:dyDescent="0.25">
      <c r="A384" s="92" t="s">
        <v>677</v>
      </c>
      <c r="B384" s="8"/>
      <c r="C384" s="47"/>
      <c r="D384" s="8" t="s">
        <v>3</v>
      </c>
      <c r="E384" s="93">
        <v>1484.3972109062354</v>
      </c>
      <c r="F384" s="6"/>
      <c r="G384" s="89"/>
      <c r="H384" s="6"/>
      <c r="I384" s="89"/>
      <c r="J384" s="6"/>
      <c r="K384" s="89"/>
      <c r="L384" s="6"/>
      <c r="M384" s="89"/>
      <c r="N384" s="6"/>
      <c r="O384" s="89"/>
      <c r="P384" s="6"/>
      <c r="Q384" s="89"/>
      <c r="R384" s="6"/>
      <c r="S384" s="89"/>
      <c r="T384" s="6"/>
      <c r="U384" s="89"/>
      <c r="V384" s="6"/>
      <c r="W384" s="89"/>
      <c r="X384" s="6"/>
      <c r="Y384" s="89"/>
      <c r="Z384" s="6"/>
      <c r="AA384" s="89"/>
    </row>
    <row r="385" spans="1:27" s="50" customFormat="1" ht="15.75" x14ac:dyDescent="0.25">
      <c r="A385" s="92" t="s">
        <v>400</v>
      </c>
      <c r="B385" s="8"/>
      <c r="C385" s="47">
        <v>3</v>
      </c>
      <c r="D385" s="8" t="s">
        <v>1</v>
      </c>
      <c r="E385" s="93">
        <v>1400</v>
      </c>
      <c r="F385" s="6"/>
      <c r="G385" s="89"/>
      <c r="H385" s="6"/>
      <c r="I385" s="89"/>
      <c r="J385" s="6"/>
      <c r="K385" s="89"/>
      <c r="L385" s="6"/>
      <c r="M385" s="89"/>
      <c r="N385" s="6"/>
      <c r="O385" s="89"/>
      <c r="P385" s="6"/>
      <c r="Q385" s="89"/>
      <c r="R385" s="6"/>
      <c r="S385" s="89"/>
      <c r="T385" s="6"/>
      <c r="U385" s="89"/>
      <c r="V385" s="6"/>
      <c r="W385" s="89"/>
      <c r="X385" s="6"/>
      <c r="Y385" s="89"/>
      <c r="Z385" s="6"/>
      <c r="AA385" s="89"/>
    </row>
    <row r="386" spans="1:27" s="50" customFormat="1" ht="15.75" x14ac:dyDescent="0.25">
      <c r="A386" s="14" t="s">
        <v>153</v>
      </c>
      <c r="B386" s="8"/>
      <c r="C386" s="47">
        <v>1</v>
      </c>
      <c r="D386" s="8" t="s">
        <v>35</v>
      </c>
      <c r="E386" s="93">
        <v>1668</v>
      </c>
      <c r="F386" s="6"/>
      <c r="G386" s="89"/>
      <c r="H386" s="6"/>
      <c r="I386" s="89"/>
      <c r="J386" s="6"/>
      <c r="K386" s="89"/>
      <c r="L386" s="6"/>
      <c r="M386" s="89"/>
      <c r="N386" s="6"/>
      <c r="O386" s="89"/>
      <c r="P386" s="6"/>
      <c r="Q386" s="89"/>
      <c r="R386" s="6"/>
      <c r="S386" s="89"/>
      <c r="T386" s="6"/>
      <c r="U386" s="89"/>
      <c r="V386" s="6"/>
      <c r="W386" s="89"/>
      <c r="X386" s="6"/>
      <c r="Y386" s="89"/>
      <c r="Z386" s="6"/>
      <c r="AA386" s="89"/>
    </row>
    <row r="387" spans="1:27" s="50" customFormat="1" ht="15.75" x14ac:dyDescent="0.25">
      <c r="A387" s="14" t="s">
        <v>409</v>
      </c>
      <c r="B387" s="8"/>
      <c r="C387" s="47" t="s">
        <v>36</v>
      </c>
      <c r="D387" s="8" t="s">
        <v>3</v>
      </c>
      <c r="E387" s="93">
        <v>1751</v>
      </c>
      <c r="F387" s="6">
        <v>59</v>
      </c>
      <c r="G387" s="89">
        <f>((($F$2+2)*($F$2+4)*($F$2+2-2*F387))/(2*($F$2+2*F387)*($F$2+4*F387))+(($F$2+1)-F387+1))*$F$1</f>
        <v>44.130759307916364</v>
      </c>
      <c r="H387" s="6">
        <v>47</v>
      </c>
      <c r="I387" s="89">
        <f>((($H$2+2)*($H$2+4)*($H$2+2-2*H387))/(2*($H$2+2*H387)*($H$2+4*H387))+(($H$2+1)-H387+1))*$H$1</f>
        <v>32.527562029554531</v>
      </c>
      <c r="J387" s="6"/>
      <c r="K387" s="89"/>
      <c r="L387" s="6"/>
      <c r="M387" s="89"/>
      <c r="N387" s="6"/>
      <c r="O387" s="89"/>
      <c r="P387" s="6"/>
      <c r="Q387" s="89"/>
      <c r="R387" s="6"/>
      <c r="S387" s="89"/>
      <c r="T387" s="6">
        <v>27</v>
      </c>
      <c r="U387" s="89">
        <f>((($T$2+2)*($T$2+4)*($T$2+2-2*T387))/(2*($T$2+2*T387)*($T$2+4*T387))+(($T$2+1)-T387+1))*$T$1</f>
        <v>68.214517399014298</v>
      </c>
      <c r="V387" s="6">
        <v>31</v>
      </c>
      <c r="W387" s="89">
        <f>((($V$2+2)*($V$2+4)*($V$2+2-2*V387))/(2*($V$2+2*V387)*($V$2+4*V387))+(($V$2+1)-V387+1))*$V$1</f>
        <v>49.086544673829849</v>
      </c>
      <c r="X387" s="6"/>
      <c r="Y387" s="89"/>
      <c r="Z387" s="6"/>
      <c r="AA387" s="89"/>
    </row>
    <row r="388" spans="1:27" s="50" customFormat="1" ht="15.75" x14ac:dyDescent="0.25">
      <c r="A388" s="14" t="s">
        <v>38</v>
      </c>
      <c r="B388" s="8"/>
      <c r="C388" s="47">
        <v>1</v>
      </c>
      <c r="D388" s="8" t="s">
        <v>3</v>
      </c>
      <c r="E388" s="93">
        <v>1727.1896999501314</v>
      </c>
      <c r="F388" s="6"/>
      <c r="G388" s="89"/>
      <c r="H388" s="6"/>
      <c r="I388" s="89"/>
      <c r="J388" s="6"/>
      <c r="K388" s="89"/>
      <c r="L388" s="6"/>
      <c r="M388" s="89"/>
      <c r="N388" s="6"/>
      <c r="O388" s="89"/>
      <c r="P388" s="6"/>
      <c r="Q388" s="89"/>
      <c r="R388" s="6"/>
      <c r="S388" s="89"/>
      <c r="T388" s="6"/>
      <c r="U388" s="89"/>
      <c r="V388" s="6"/>
      <c r="W388" s="89"/>
      <c r="X388" s="6"/>
      <c r="Y388" s="89"/>
      <c r="Z388" s="6"/>
      <c r="AA388" s="89"/>
    </row>
    <row r="389" spans="1:27" s="50" customFormat="1" ht="15.75" x14ac:dyDescent="0.25">
      <c r="A389" s="92" t="s">
        <v>985</v>
      </c>
      <c r="B389" s="8"/>
      <c r="C389" s="47"/>
      <c r="D389" s="8" t="s">
        <v>990</v>
      </c>
      <c r="E389" s="93">
        <v>1205.5542074892699</v>
      </c>
      <c r="F389" s="6"/>
      <c r="G389" s="89"/>
      <c r="H389" s="6"/>
      <c r="I389" s="89"/>
      <c r="J389" s="6"/>
      <c r="K389" s="89"/>
      <c r="L389" s="6"/>
      <c r="M389" s="89"/>
      <c r="N389" s="6"/>
      <c r="O389" s="89"/>
      <c r="P389" s="6"/>
      <c r="Q389" s="89"/>
      <c r="R389" s="6"/>
      <c r="S389" s="89"/>
      <c r="T389" s="6"/>
      <c r="U389" s="89"/>
      <c r="V389" s="6"/>
      <c r="W389" s="89"/>
      <c r="X389" s="6"/>
      <c r="Y389" s="89"/>
      <c r="Z389" s="6"/>
      <c r="AA389" s="89"/>
    </row>
    <row r="390" spans="1:27" s="50" customFormat="1" ht="15.75" x14ac:dyDescent="0.25">
      <c r="A390" s="92" t="s">
        <v>839</v>
      </c>
      <c r="B390" s="8"/>
      <c r="C390" s="47"/>
      <c r="D390" s="8" t="s">
        <v>1</v>
      </c>
      <c r="E390" s="93">
        <v>1822</v>
      </c>
      <c r="F390" s="6">
        <v>28</v>
      </c>
      <c r="G390" s="89">
        <f>((($F$2+2)*($F$2+4)*($F$2+2-2*F390))/(2*($F$2+2*F390)*($F$2+4*F390))+(($F$2+1)-F390+1))*$F$1</f>
        <v>64.975403991683493</v>
      </c>
      <c r="H390" s="6"/>
      <c r="I390" s="89"/>
      <c r="J390" s="6"/>
      <c r="K390" s="89"/>
      <c r="L390" s="6"/>
      <c r="M390" s="89"/>
      <c r="N390" s="6"/>
      <c r="O390" s="89"/>
      <c r="P390" s="6"/>
      <c r="Q390" s="89"/>
      <c r="R390" s="6"/>
      <c r="S390" s="89"/>
      <c r="T390" s="6"/>
      <c r="U390" s="89"/>
      <c r="V390" s="6"/>
      <c r="W390" s="89"/>
      <c r="X390" s="6"/>
      <c r="Y390" s="89"/>
      <c r="Z390" s="6"/>
      <c r="AA390" s="89"/>
    </row>
    <row r="391" spans="1:27" s="50" customFormat="1" ht="15.75" x14ac:dyDescent="0.25">
      <c r="A391" s="92" t="s">
        <v>387</v>
      </c>
      <c r="B391" s="8"/>
      <c r="C391" s="47">
        <v>1</v>
      </c>
      <c r="D391" s="8" t="s">
        <v>3</v>
      </c>
      <c r="E391" s="93">
        <v>1800</v>
      </c>
      <c r="F391" s="6"/>
      <c r="G391" s="89"/>
      <c r="H391" s="6"/>
      <c r="I391" s="89"/>
      <c r="J391" s="6"/>
      <c r="K391" s="89"/>
      <c r="L391" s="6"/>
      <c r="M391" s="89"/>
      <c r="N391" s="6"/>
      <c r="O391" s="89"/>
      <c r="P391" s="6"/>
      <c r="Q391" s="89"/>
      <c r="R391" s="6"/>
      <c r="S391" s="89"/>
      <c r="T391" s="6"/>
      <c r="U391" s="89"/>
      <c r="V391" s="6"/>
      <c r="W391" s="89"/>
      <c r="X391" s="6"/>
      <c r="Y391" s="89"/>
      <c r="Z391" s="6"/>
      <c r="AA391" s="89"/>
    </row>
    <row r="392" spans="1:27" s="50" customFormat="1" ht="15.75" x14ac:dyDescent="0.25">
      <c r="A392" s="14" t="s">
        <v>422</v>
      </c>
      <c r="B392" s="83"/>
      <c r="C392" s="47">
        <v>3</v>
      </c>
      <c r="D392" s="8" t="s">
        <v>1</v>
      </c>
      <c r="E392" s="93">
        <v>1400</v>
      </c>
      <c r="F392" s="6"/>
      <c r="G392" s="89"/>
      <c r="H392" s="6"/>
      <c r="I392" s="90"/>
      <c r="J392" s="6"/>
      <c r="K392" s="89"/>
      <c r="L392" s="6"/>
      <c r="M392" s="89"/>
      <c r="N392" s="6"/>
      <c r="O392" s="89"/>
      <c r="P392" s="6"/>
      <c r="Q392" s="89"/>
      <c r="R392" s="6"/>
      <c r="S392" s="89"/>
      <c r="T392" s="6"/>
      <c r="U392" s="89"/>
      <c r="V392" s="6"/>
      <c r="W392" s="89"/>
      <c r="X392" s="6"/>
      <c r="Y392" s="89"/>
      <c r="Z392" s="6"/>
      <c r="AA392" s="89"/>
    </row>
    <row r="393" spans="1:27" s="50" customFormat="1" ht="15.75" x14ac:dyDescent="0.25">
      <c r="A393" s="14" t="s">
        <v>782</v>
      </c>
      <c r="B393" s="8"/>
      <c r="C393" s="47"/>
      <c r="D393" s="8" t="s">
        <v>35</v>
      </c>
      <c r="E393" s="93">
        <v>1247</v>
      </c>
      <c r="F393" s="6"/>
      <c r="G393" s="89"/>
      <c r="H393" s="6"/>
      <c r="I393" s="89"/>
      <c r="J393" s="6"/>
      <c r="K393" s="89"/>
      <c r="L393" s="6"/>
      <c r="M393" s="89"/>
      <c r="N393" s="6"/>
      <c r="O393" s="89"/>
      <c r="P393" s="6"/>
      <c r="Q393" s="89"/>
      <c r="R393" s="6"/>
      <c r="S393" s="89"/>
      <c r="T393" s="6"/>
      <c r="U393" s="89"/>
      <c r="V393" s="6"/>
      <c r="W393" s="89"/>
      <c r="X393" s="6"/>
      <c r="Y393" s="89"/>
      <c r="Z393" s="6"/>
      <c r="AA393" s="89"/>
    </row>
    <row r="394" spans="1:27" s="50" customFormat="1" ht="15.75" x14ac:dyDescent="0.25">
      <c r="A394" s="14" t="s">
        <v>123</v>
      </c>
      <c r="B394" s="8"/>
      <c r="C394" s="47">
        <v>1</v>
      </c>
      <c r="D394" s="8" t="s">
        <v>35</v>
      </c>
      <c r="E394" s="93">
        <v>1826</v>
      </c>
      <c r="F394" s="6"/>
      <c r="G394" s="89"/>
      <c r="H394" s="6"/>
      <c r="I394" s="89"/>
      <c r="J394" s="6"/>
      <c r="K394" s="89"/>
      <c r="L394" s="6"/>
      <c r="M394" s="89"/>
      <c r="N394" s="6"/>
      <c r="O394" s="89"/>
      <c r="P394" s="6"/>
      <c r="Q394" s="89"/>
      <c r="R394" s="6"/>
      <c r="S394" s="89"/>
      <c r="T394" s="6"/>
      <c r="U394" s="89"/>
      <c r="V394" s="6"/>
      <c r="W394" s="89"/>
      <c r="X394" s="6"/>
      <c r="Y394" s="89"/>
      <c r="Z394" s="6"/>
      <c r="AA394" s="89"/>
    </row>
    <row r="395" spans="1:27" s="50" customFormat="1" ht="15.75" x14ac:dyDescent="0.25">
      <c r="A395" s="92" t="s">
        <v>821</v>
      </c>
      <c r="B395" s="8"/>
      <c r="C395" s="47"/>
      <c r="D395" s="8" t="s">
        <v>824</v>
      </c>
      <c r="E395" s="93">
        <v>1220.1108246959463</v>
      </c>
      <c r="F395" s="6"/>
      <c r="G395" s="89"/>
      <c r="H395" s="6"/>
      <c r="I395" s="89"/>
      <c r="J395" s="6"/>
      <c r="K395" s="89"/>
      <c r="L395" s="6"/>
      <c r="M395" s="89"/>
      <c r="N395" s="6"/>
      <c r="O395" s="89"/>
      <c r="P395" s="6"/>
      <c r="Q395" s="89"/>
      <c r="R395" s="6"/>
      <c r="S395" s="89"/>
      <c r="T395" s="6"/>
      <c r="U395" s="89"/>
      <c r="V395" s="6"/>
      <c r="W395" s="89"/>
      <c r="X395" s="6"/>
      <c r="Y395" s="89"/>
      <c r="Z395" s="6"/>
      <c r="AA395" s="89"/>
    </row>
    <row r="396" spans="1:27" s="50" customFormat="1" ht="15.75" x14ac:dyDescent="0.25">
      <c r="A396" s="14" t="s">
        <v>29</v>
      </c>
      <c r="B396" s="8"/>
      <c r="C396" s="47">
        <v>3</v>
      </c>
      <c r="D396" s="8" t="s">
        <v>16</v>
      </c>
      <c r="E396" s="93">
        <v>1436.0259207986317</v>
      </c>
      <c r="F396" s="6"/>
      <c r="G396" s="89"/>
      <c r="H396" s="6"/>
      <c r="I396" s="89"/>
      <c r="J396" s="6"/>
      <c r="K396" s="89"/>
      <c r="L396" s="6"/>
      <c r="M396" s="89"/>
      <c r="N396" s="6"/>
      <c r="O396" s="89"/>
      <c r="P396" s="6"/>
      <c r="Q396" s="89"/>
      <c r="R396" s="6"/>
      <c r="S396" s="89"/>
      <c r="T396" s="6"/>
      <c r="U396" s="89"/>
      <c r="V396" s="6"/>
      <c r="W396" s="89"/>
      <c r="X396" s="6"/>
      <c r="Y396" s="89"/>
      <c r="Z396" s="6"/>
      <c r="AA396" s="89"/>
    </row>
    <row r="397" spans="1:27" s="50" customFormat="1" ht="15.75" x14ac:dyDescent="0.25">
      <c r="A397" s="94" t="s">
        <v>729</v>
      </c>
      <c r="B397" s="8"/>
      <c r="C397" s="47"/>
      <c r="D397" s="8" t="s">
        <v>3</v>
      </c>
      <c r="E397" s="93">
        <v>1604</v>
      </c>
      <c r="F397" s="6"/>
      <c r="G397" s="89"/>
      <c r="H397" s="6">
        <v>51</v>
      </c>
      <c r="I397" s="89">
        <f>((($H$2+2)*($H$2+4)*($H$2+2-2*H397))/(2*($H$2+2*H397)*($H$2+4*H397))+(($H$2+1)-H397+1))*$H$1</f>
        <v>29.121385099966805</v>
      </c>
      <c r="J397" s="6"/>
      <c r="K397" s="89"/>
      <c r="L397" s="6"/>
      <c r="M397" s="89"/>
      <c r="N397" s="6"/>
      <c r="O397" s="89"/>
      <c r="P397" s="6"/>
      <c r="Q397" s="89"/>
      <c r="R397" s="6"/>
      <c r="S397" s="89"/>
      <c r="T397" s="6"/>
      <c r="U397" s="89"/>
      <c r="V397" s="6">
        <v>53</v>
      </c>
      <c r="W397" s="89">
        <f>((($V$2+2)*($V$2+4)*($V$2+2-2*V397))/(2*($V$2+2*V397)*($V$2+4*V397))+(($V$2+1)-V397+1))*$V$1</f>
        <v>29.740403203534935</v>
      </c>
      <c r="X397" s="6"/>
      <c r="Y397" s="89"/>
      <c r="Z397" s="6"/>
      <c r="AA397" s="89"/>
    </row>
    <row r="398" spans="1:27" s="50" customFormat="1" ht="15.75" x14ac:dyDescent="0.25">
      <c r="A398" s="14" t="s">
        <v>711</v>
      </c>
      <c r="B398" s="8"/>
      <c r="C398" s="47"/>
      <c r="D398" s="8" t="s">
        <v>35</v>
      </c>
      <c r="E398" s="93">
        <v>1261.4796351989862</v>
      </c>
      <c r="F398" s="6"/>
      <c r="G398" s="89"/>
      <c r="H398" s="6"/>
      <c r="I398" s="89"/>
      <c r="J398" s="6"/>
      <c r="K398" s="89"/>
      <c r="L398" s="6"/>
      <c r="M398" s="89"/>
      <c r="N398" s="6"/>
      <c r="O398" s="89"/>
      <c r="P398" s="6"/>
      <c r="Q398" s="89"/>
      <c r="R398" s="6"/>
      <c r="S398" s="89"/>
      <c r="T398" s="6"/>
      <c r="U398" s="89"/>
      <c r="V398" s="6"/>
      <c r="W398" s="89"/>
      <c r="X398" s="6"/>
      <c r="Y398" s="89"/>
      <c r="Z398" s="6"/>
      <c r="AA398" s="89"/>
    </row>
    <row r="399" spans="1:27" s="50" customFormat="1" ht="15.75" x14ac:dyDescent="0.25">
      <c r="A399" s="14" t="s">
        <v>1019</v>
      </c>
      <c r="B399" s="8"/>
      <c r="C399" s="47"/>
      <c r="D399" s="8" t="s">
        <v>1</v>
      </c>
      <c r="E399" s="93">
        <v>1646.5497940186244</v>
      </c>
      <c r="F399" s="6"/>
      <c r="G399" s="89"/>
      <c r="H399" s="6"/>
      <c r="I399" s="89"/>
      <c r="J399" s="6"/>
      <c r="K399" s="89"/>
      <c r="L399" s="6"/>
      <c r="M399" s="89"/>
      <c r="N399" s="6"/>
      <c r="O399" s="89"/>
      <c r="P399" s="6"/>
      <c r="Q399" s="89"/>
      <c r="R399" s="6"/>
      <c r="S399" s="89"/>
      <c r="T399" s="6"/>
      <c r="U399" s="89"/>
      <c r="V399" s="6"/>
      <c r="W399" s="89"/>
      <c r="X399" s="6"/>
      <c r="Y399" s="89"/>
      <c r="Z399" s="6"/>
      <c r="AA399" s="89"/>
    </row>
    <row r="400" spans="1:27" s="50" customFormat="1" ht="15.75" x14ac:dyDescent="0.25">
      <c r="A400" s="14" t="s">
        <v>194</v>
      </c>
      <c r="B400" s="8"/>
      <c r="C400" s="47">
        <v>2</v>
      </c>
      <c r="D400" s="8" t="s">
        <v>27</v>
      </c>
      <c r="E400" s="93">
        <v>1600</v>
      </c>
      <c r="F400" s="6"/>
      <c r="G400" s="89"/>
      <c r="H400" s="6"/>
      <c r="I400" s="89"/>
      <c r="J400" s="6"/>
      <c r="K400" s="89"/>
      <c r="L400" s="6"/>
      <c r="M400" s="89"/>
      <c r="N400" s="6"/>
      <c r="O400" s="89"/>
      <c r="P400" s="6"/>
      <c r="Q400" s="89"/>
      <c r="R400" s="6"/>
      <c r="S400" s="89"/>
      <c r="T400" s="6"/>
      <c r="U400" s="89"/>
      <c r="V400" s="6"/>
      <c r="W400" s="89"/>
      <c r="X400" s="6"/>
      <c r="Y400" s="89"/>
      <c r="Z400" s="6"/>
      <c r="AA400" s="89"/>
    </row>
    <row r="401" spans="1:27" s="50" customFormat="1" ht="15.75" x14ac:dyDescent="0.25">
      <c r="A401" s="92" t="s">
        <v>586</v>
      </c>
      <c r="B401" s="8"/>
      <c r="C401" s="47">
        <v>2</v>
      </c>
      <c r="D401" s="8" t="s">
        <v>1</v>
      </c>
      <c r="E401" s="93">
        <v>1600</v>
      </c>
      <c r="F401" s="6"/>
      <c r="G401" s="89"/>
      <c r="H401" s="6"/>
      <c r="I401" s="89"/>
      <c r="J401" s="6"/>
      <c r="K401" s="89"/>
      <c r="L401" s="6"/>
      <c r="M401" s="89"/>
      <c r="N401" s="6"/>
      <c r="O401" s="89"/>
      <c r="P401" s="6"/>
      <c r="Q401" s="89"/>
      <c r="R401" s="6"/>
      <c r="S401" s="89"/>
      <c r="T401" s="6"/>
      <c r="U401" s="89"/>
      <c r="V401" s="6"/>
      <c r="W401" s="89"/>
      <c r="X401" s="6"/>
      <c r="Y401" s="89"/>
      <c r="Z401" s="6"/>
      <c r="AA401" s="89"/>
    </row>
    <row r="402" spans="1:27" s="50" customFormat="1" ht="15.75" x14ac:dyDescent="0.25">
      <c r="A402" s="14" t="s">
        <v>46</v>
      </c>
      <c r="B402" s="8"/>
      <c r="C402" s="47">
        <v>3</v>
      </c>
      <c r="D402" s="8" t="s">
        <v>34</v>
      </c>
      <c r="E402" s="93">
        <v>1400</v>
      </c>
      <c r="F402" s="6"/>
      <c r="G402" s="89"/>
      <c r="H402" s="6"/>
      <c r="I402" s="89"/>
      <c r="J402" s="6"/>
      <c r="K402" s="89"/>
      <c r="L402" s="6"/>
      <c r="M402" s="89"/>
      <c r="N402" s="6"/>
      <c r="O402" s="89"/>
      <c r="P402" s="6"/>
      <c r="Q402" s="89"/>
      <c r="R402" s="6"/>
      <c r="S402" s="89"/>
      <c r="T402" s="6"/>
      <c r="U402" s="89"/>
      <c r="V402" s="6"/>
      <c r="W402" s="89"/>
      <c r="X402" s="6"/>
      <c r="Y402" s="89"/>
      <c r="Z402" s="6"/>
      <c r="AA402" s="89"/>
    </row>
    <row r="403" spans="1:27" s="50" customFormat="1" ht="15.75" x14ac:dyDescent="0.25">
      <c r="A403" s="14" t="s">
        <v>60</v>
      </c>
      <c r="B403" s="8"/>
      <c r="C403" s="47">
        <v>3</v>
      </c>
      <c r="D403" s="8" t="s">
        <v>27</v>
      </c>
      <c r="E403" s="93">
        <v>1400</v>
      </c>
      <c r="F403" s="6"/>
      <c r="G403" s="89"/>
      <c r="H403" s="6"/>
      <c r="I403" s="89"/>
      <c r="J403" s="6"/>
      <c r="K403" s="89"/>
      <c r="L403" s="6"/>
      <c r="M403" s="89"/>
      <c r="N403" s="6"/>
      <c r="O403" s="89"/>
      <c r="P403" s="6"/>
      <c r="Q403" s="89"/>
      <c r="R403" s="6"/>
      <c r="S403" s="89"/>
      <c r="T403" s="6"/>
      <c r="U403" s="89"/>
      <c r="V403" s="6"/>
      <c r="W403" s="89"/>
      <c r="X403" s="6"/>
      <c r="Y403" s="89"/>
      <c r="Z403" s="6"/>
      <c r="AA403" s="89"/>
    </row>
    <row r="404" spans="1:27" s="50" customFormat="1" ht="15.75" x14ac:dyDescent="0.25">
      <c r="A404" s="14" t="s">
        <v>558</v>
      </c>
      <c r="B404" s="8"/>
      <c r="C404" s="47">
        <v>3</v>
      </c>
      <c r="D404" s="8" t="s">
        <v>34</v>
      </c>
      <c r="E404" s="93">
        <v>1588</v>
      </c>
      <c r="F404" s="6">
        <v>98</v>
      </c>
      <c r="G404" s="89">
        <f>((($F$2+2)*($F$2+4)*($F$2+2-2*F404))/(2*($F$2+2*F404)*($F$2+4*F404))+(($F$2+1)-F404+1))*$F$1</f>
        <v>24.472320659616827</v>
      </c>
      <c r="H404" s="6"/>
      <c r="I404" s="89"/>
      <c r="J404" s="6"/>
      <c r="K404" s="89"/>
      <c r="L404" s="6"/>
      <c r="M404" s="89"/>
      <c r="N404" s="6"/>
      <c r="O404" s="89"/>
      <c r="P404" s="6"/>
      <c r="Q404" s="89"/>
      <c r="R404" s="6"/>
      <c r="S404" s="89"/>
      <c r="T404" s="6"/>
      <c r="U404" s="89"/>
      <c r="V404" s="6"/>
      <c r="W404" s="89"/>
      <c r="X404" s="6"/>
      <c r="Y404" s="89"/>
      <c r="Z404" s="6"/>
      <c r="AA404" s="89"/>
    </row>
    <row r="405" spans="1:27" s="50" customFormat="1" ht="15.75" x14ac:dyDescent="0.25">
      <c r="A405" s="14" t="s">
        <v>121</v>
      </c>
      <c r="B405" s="8"/>
      <c r="C405" s="47" t="s">
        <v>36</v>
      </c>
      <c r="D405" s="8" t="s">
        <v>3</v>
      </c>
      <c r="E405" s="93">
        <v>2058.2502707450453</v>
      </c>
      <c r="F405" s="6"/>
      <c r="G405" s="89"/>
      <c r="H405" s="6"/>
      <c r="I405" s="89"/>
      <c r="J405" s="6"/>
      <c r="K405" s="89"/>
      <c r="L405" s="6"/>
      <c r="M405" s="89"/>
      <c r="N405" s="6"/>
      <c r="O405" s="89"/>
      <c r="P405" s="6"/>
      <c r="Q405" s="89"/>
      <c r="R405" s="6"/>
      <c r="S405" s="89"/>
      <c r="T405" s="6"/>
      <c r="U405" s="89"/>
      <c r="V405" s="6"/>
      <c r="W405" s="89"/>
      <c r="X405" s="6"/>
      <c r="Y405" s="89"/>
      <c r="Z405" s="6"/>
      <c r="AA405" s="89"/>
    </row>
    <row r="406" spans="1:27" s="50" customFormat="1" ht="15.75" x14ac:dyDescent="0.25">
      <c r="A406" s="14" t="s">
        <v>759</v>
      </c>
      <c r="B406" s="8"/>
      <c r="C406" s="47"/>
      <c r="D406" s="8" t="s">
        <v>1</v>
      </c>
      <c r="E406" s="93">
        <v>1585.9526480635359</v>
      </c>
      <c r="F406" s="6"/>
      <c r="G406" s="89"/>
      <c r="H406" s="6"/>
      <c r="I406" s="89"/>
      <c r="J406" s="6"/>
      <c r="K406" s="89"/>
      <c r="L406" s="6"/>
      <c r="M406" s="89"/>
      <c r="N406" s="6"/>
      <c r="O406" s="89"/>
      <c r="P406" s="6"/>
      <c r="Q406" s="89"/>
      <c r="R406" s="6"/>
      <c r="S406" s="89"/>
      <c r="T406" s="6"/>
      <c r="U406" s="89"/>
      <c r="V406" s="6"/>
      <c r="W406" s="89"/>
      <c r="X406" s="6"/>
      <c r="Y406" s="89"/>
      <c r="Z406" s="6"/>
      <c r="AA406" s="89"/>
    </row>
    <row r="407" spans="1:27" s="50" customFormat="1" ht="15.75" x14ac:dyDescent="0.25">
      <c r="A407" s="14" t="s">
        <v>132</v>
      </c>
      <c r="B407" s="8" t="s">
        <v>203</v>
      </c>
      <c r="C407" s="47" t="s">
        <v>36</v>
      </c>
      <c r="D407" s="8" t="s">
        <v>1</v>
      </c>
      <c r="E407" s="93">
        <v>2034.1891990652211</v>
      </c>
      <c r="F407" s="6">
        <v>42</v>
      </c>
      <c r="G407" s="89">
        <f>((($F$2+2)*($F$2+4)*($F$2+2-2*F407))/(2*($F$2+2*F407)*($F$2+4*F407))+(($F$2+1)-F407+1))*$F$1</f>
        <v>54.480343227388147</v>
      </c>
      <c r="H407" s="6"/>
      <c r="I407" s="89"/>
      <c r="J407" s="6"/>
      <c r="K407" s="89"/>
      <c r="L407" s="6"/>
      <c r="M407" s="89"/>
      <c r="N407" s="6"/>
      <c r="O407" s="89"/>
      <c r="P407" s="6"/>
      <c r="Q407" s="89"/>
      <c r="R407" s="6"/>
      <c r="S407" s="89"/>
      <c r="T407" s="6">
        <v>30</v>
      </c>
      <c r="U407" s="89">
        <f>((($T$2+2)*($T$2+4)*($T$2+2-2*T407))/(2*($T$2+2*T407)*($T$2+4*T407))+(($T$2+1)-T407+1))*$T$1</f>
        <v>65.806018368722846</v>
      </c>
      <c r="V407" s="6"/>
      <c r="W407" s="89"/>
      <c r="X407" s="6"/>
      <c r="Y407" s="89"/>
      <c r="Z407" s="6"/>
      <c r="AA407" s="89"/>
    </row>
    <row r="408" spans="1:27" s="50" customFormat="1" ht="15.75" x14ac:dyDescent="0.25">
      <c r="A408" s="14" t="s">
        <v>6</v>
      </c>
      <c r="B408" s="8" t="s">
        <v>202</v>
      </c>
      <c r="C408" s="47" t="s">
        <v>36</v>
      </c>
      <c r="D408" s="8" t="s">
        <v>3</v>
      </c>
      <c r="E408" s="93">
        <v>1908.6247496896506</v>
      </c>
      <c r="F408" s="6">
        <v>25</v>
      </c>
      <c r="G408" s="89">
        <f>((($F$2+2)*($F$2+4)*($F$2+2-2*F408))/(2*($F$2+2*F408)*($F$2+4*F408))+(($F$2+1)-F408+1))*$F$1</f>
        <v>67.611030778764714</v>
      </c>
      <c r="H408" s="6">
        <v>1</v>
      </c>
      <c r="I408" s="89">
        <f>((($H$2+2)*($H$2+4)*($H$2+2-2*H408))/(2*($H$2+2*H408)*($H$2+4*H408))+(($H$2+1)-H408+1))*$H$1</f>
        <v>100</v>
      </c>
      <c r="J408" s="6">
        <v>2</v>
      </c>
      <c r="K408" s="89">
        <f>((($J$2+2)*($J$2+4)*($J$2+2-2*J408))/(2*($J$2+2*J408)*($J$2+4*J408))+(($J$2+1)-J408+1))*$J$1</f>
        <v>95.645863570391882</v>
      </c>
      <c r="L408" s="6">
        <v>2</v>
      </c>
      <c r="M408" s="89">
        <f>((($L$2+2)*($L$2+4)*($L$2+2-2*L408))/(2*($L$2+2*L408)*($L$2+4*L408))+(($L$2+1)-L408+1))*$L$1</f>
        <v>94.399755625700024</v>
      </c>
      <c r="N408" s="6"/>
      <c r="O408" s="89"/>
      <c r="P408" s="6"/>
      <c r="Q408" s="89"/>
      <c r="R408" s="6">
        <v>16</v>
      </c>
      <c r="S408" s="89">
        <f>((($R$2+2)*($R$2+4)*($R$2+2-2*R408))/(2*($R$2+2*R408)*($R$2+4*R408))+(($R$2+1)-R408+1))*$R$1</f>
        <v>48.911088911088918</v>
      </c>
      <c r="T408" s="6">
        <v>56</v>
      </c>
      <c r="U408" s="89">
        <f>((($T$2+2)*($T$2+4)*($T$2+2-2*T408))/(2*($T$2+2*T408)*($T$2+4*T408))+(($T$2+1)-T408+1))*$T$1</f>
        <v>49.163020032635281</v>
      </c>
      <c r="V408" s="6">
        <v>9</v>
      </c>
      <c r="W408" s="89">
        <f>((($V$2+2)*($V$2+4)*($V$2+2-2*V408))/(2*($V$2+2*V408)*($V$2+4*V408))+(($V$2+1)-V408+1))*$V$1</f>
        <v>79.014084507042256</v>
      </c>
      <c r="X408" s="6">
        <v>5</v>
      </c>
      <c r="Y408" s="89">
        <f>((($X$2+2)*($X$2+4)*($X$2+2-2*X408))/(2*($X$2+2*X408)*($X$2+4*X408))+(($X$2+1)-X408+1))*$X$1</f>
        <v>58.153846153846153</v>
      </c>
      <c r="Z408" s="6"/>
      <c r="AA408" s="89"/>
    </row>
    <row r="409" spans="1:27" s="50" customFormat="1" ht="15.75" x14ac:dyDescent="0.25">
      <c r="A409" s="14" t="s">
        <v>66</v>
      </c>
      <c r="B409" s="8"/>
      <c r="C409" s="47">
        <v>1</v>
      </c>
      <c r="D409" s="8" t="s">
        <v>3</v>
      </c>
      <c r="E409" s="93">
        <v>1800</v>
      </c>
      <c r="F409" s="6"/>
      <c r="G409" s="89"/>
      <c r="H409" s="6"/>
      <c r="I409" s="89"/>
      <c r="J409" s="6"/>
      <c r="K409" s="89"/>
      <c r="L409" s="6"/>
      <c r="M409" s="89"/>
      <c r="N409" s="6"/>
      <c r="O409" s="89"/>
      <c r="P409" s="6"/>
      <c r="Q409" s="89"/>
      <c r="R409" s="6"/>
      <c r="S409" s="89"/>
      <c r="T409" s="6"/>
      <c r="U409" s="89"/>
      <c r="V409" s="6"/>
      <c r="W409" s="89"/>
      <c r="X409" s="6"/>
      <c r="Y409" s="89"/>
      <c r="Z409" s="6"/>
      <c r="AA409" s="89"/>
    </row>
    <row r="410" spans="1:27" s="50" customFormat="1" ht="15.75" x14ac:dyDescent="0.25">
      <c r="A410" s="92" t="s">
        <v>552</v>
      </c>
      <c r="B410" s="8"/>
      <c r="C410" s="47">
        <v>2</v>
      </c>
      <c r="D410" s="8" t="s">
        <v>3</v>
      </c>
      <c r="E410" s="93">
        <v>1447.1557658241418</v>
      </c>
      <c r="F410" s="6"/>
      <c r="G410" s="89"/>
      <c r="H410" s="6"/>
      <c r="I410" s="89"/>
      <c r="J410" s="6"/>
      <c r="K410" s="89"/>
      <c r="L410" s="6"/>
      <c r="M410" s="89"/>
      <c r="N410" s="6"/>
      <c r="O410" s="89"/>
      <c r="P410" s="6"/>
      <c r="Q410" s="89"/>
      <c r="R410" s="6"/>
      <c r="S410" s="89"/>
      <c r="T410" s="6"/>
      <c r="U410" s="89"/>
      <c r="V410" s="6"/>
      <c r="W410" s="89"/>
      <c r="X410" s="6"/>
      <c r="Y410" s="89"/>
      <c r="Z410" s="6"/>
      <c r="AA410" s="89"/>
    </row>
    <row r="411" spans="1:27" s="50" customFormat="1" ht="15.75" x14ac:dyDescent="0.25">
      <c r="A411" s="14" t="s">
        <v>835</v>
      </c>
      <c r="B411" s="8"/>
      <c r="C411" s="47"/>
      <c r="D411" s="8" t="s">
        <v>27</v>
      </c>
      <c r="E411" s="93">
        <v>1209.820817232448</v>
      </c>
      <c r="F411" s="6"/>
      <c r="G411" s="89"/>
      <c r="H411" s="6"/>
      <c r="I411" s="89"/>
      <c r="J411" s="6"/>
      <c r="K411" s="89"/>
      <c r="L411" s="6"/>
      <c r="M411" s="89"/>
      <c r="N411" s="6"/>
      <c r="O411" s="89"/>
      <c r="P411" s="6"/>
      <c r="Q411" s="89"/>
      <c r="R411" s="6"/>
      <c r="S411" s="89"/>
      <c r="T411" s="6"/>
      <c r="U411" s="89"/>
      <c r="V411" s="6"/>
      <c r="W411" s="89"/>
      <c r="X411" s="6"/>
      <c r="Y411" s="89"/>
      <c r="Z411" s="6"/>
      <c r="AA411" s="89"/>
    </row>
    <row r="412" spans="1:27" s="50" customFormat="1" ht="15.75" x14ac:dyDescent="0.25">
      <c r="A412" s="14" t="s">
        <v>1130</v>
      </c>
      <c r="B412" s="8"/>
      <c r="C412" s="47"/>
      <c r="D412" s="8" t="s">
        <v>1</v>
      </c>
      <c r="E412" s="93">
        <v>1609.559125608884</v>
      </c>
      <c r="F412" s="6"/>
      <c r="G412" s="89"/>
      <c r="H412" s="6"/>
      <c r="I412" s="89"/>
      <c r="J412" s="6"/>
      <c r="K412" s="89"/>
      <c r="L412" s="6"/>
      <c r="M412" s="89"/>
      <c r="N412" s="6"/>
      <c r="O412" s="89"/>
      <c r="P412" s="6"/>
      <c r="Q412" s="89"/>
      <c r="R412" s="6"/>
      <c r="S412" s="89"/>
      <c r="T412" s="6">
        <v>157</v>
      </c>
      <c r="U412" s="89">
        <f>((($T$2+2)*($T$2+4)*($T$2+2-2*T412))/(2*($T$2+2*T412)*($T$2+4*T412))+(($T$2+1)-T412+1))*$T$1</f>
        <v>5.1438323225848537</v>
      </c>
      <c r="V412" s="6"/>
      <c r="W412" s="89"/>
      <c r="X412" s="6"/>
      <c r="Y412" s="89"/>
      <c r="Z412" s="6"/>
      <c r="AA412" s="89"/>
    </row>
    <row r="413" spans="1:27" s="50" customFormat="1" ht="15.75" x14ac:dyDescent="0.25">
      <c r="A413" s="14" t="s">
        <v>222</v>
      </c>
      <c r="B413" s="8"/>
      <c r="C413" s="47">
        <v>4</v>
      </c>
      <c r="D413" s="8" t="s">
        <v>223</v>
      </c>
      <c r="E413" s="93">
        <v>1626.1618903071155</v>
      </c>
      <c r="F413" s="6"/>
      <c r="G413" s="89"/>
      <c r="H413" s="6"/>
      <c r="I413" s="89"/>
      <c r="J413" s="6">
        <v>52</v>
      </c>
      <c r="K413" s="89">
        <f>((($J$2+2)*($J$2+4)*($J$2+2-2*J413))/(2*($J$2+2*J413)*($J$2+4*J413))+(($J$2+1)-J413+1))*$J$1</f>
        <v>17.205337876738295</v>
      </c>
      <c r="L413" s="6"/>
      <c r="M413" s="89"/>
      <c r="N413" s="6"/>
      <c r="O413" s="89"/>
      <c r="P413" s="6">
        <v>17</v>
      </c>
      <c r="Q413" s="89">
        <f>((($P$2+2)*($P$2+4)*($P$2+2-2*P413))/(2*($P$2+2*P413)*($P$2+4*P413))+(($P$2+1)-P413+1))*$P$1</f>
        <v>49.407416847202761</v>
      </c>
      <c r="R413" s="6"/>
      <c r="S413" s="89"/>
      <c r="T413" s="6"/>
      <c r="U413" s="89"/>
      <c r="V413" s="6"/>
      <c r="W413" s="89"/>
      <c r="X413" s="6"/>
      <c r="Y413" s="89"/>
      <c r="Z413" s="6"/>
      <c r="AA413" s="89"/>
    </row>
    <row r="414" spans="1:27" s="50" customFormat="1" ht="15.75" x14ac:dyDescent="0.25">
      <c r="A414" s="14" t="s">
        <v>833</v>
      </c>
      <c r="B414" s="8"/>
      <c r="C414" s="47"/>
      <c r="D414" s="8" t="s">
        <v>1</v>
      </c>
      <c r="E414" s="93">
        <v>1416.4354014371604</v>
      </c>
      <c r="F414" s="6">
        <v>95</v>
      </c>
      <c r="G414" s="89">
        <f>((($F$2+2)*($F$2+4)*($F$2+2-2*F414))/(2*($F$2+2*F414)*($F$2+4*F414))+(($F$2+1)-F414+1))*$F$1</f>
        <v>25.880424467259083</v>
      </c>
      <c r="H414" s="6"/>
      <c r="I414" s="89"/>
      <c r="J414" s="6"/>
      <c r="K414" s="89"/>
      <c r="L414" s="6"/>
      <c r="M414" s="89"/>
      <c r="N414" s="6"/>
      <c r="O414" s="89"/>
      <c r="P414" s="6"/>
      <c r="Q414" s="89"/>
      <c r="R414" s="6"/>
      <c r="S414" s="89"/>
      <c r="T414" s="6">
        <v>129</v>
      </c>
      <c r="U414" s="89">
        <f>((($T$2+2)*($T$2+4)*($T$2+2-2*T414))/(2*($T$2+2*T414)*($T$2+4*T414))+(($T$2+1)-T414+1))*$T$1</f>
        <v>16.294247560980608</v>
      </c>
      <c r="V414" s="6"/>
      <c r="W414" s="89"/>
      <c r="X414" s="6"/>
      <c r="Y414" s="89"/>
      <c r="Z414" s="6"/>
      <c r="AA414" s="89"/>
    </row>
    <row r="415" spans="1:27" s="50" customFormat="1" ht="15.75" x14ac:dyDescent="0.25">
      <c r="A415" s="14" t="s">
        <v>403</v>
      </c>
      <c r="B415" s="8"/>
      <c r="C415" s="47" t="s">
        <v>37</v>
      </c>
      <c r="D415" s="8" t="s">
        <v>1</v>
      </c>
      <c r="E415" s="93">
        <v>1849</v>
      </c>
      <c r="F415" s="6">
        <v>48</v>
      </c>
      <c r="G415" s="89">
        <f>((($F$2+2)*($F$2+4)*($F$2+2-2*F415))/(2*($F$2+2*F415)*($F$2+4*F415))+(($F$2+1)-F415+1))*$F$1</f>
        <v>50.611202335340266</v>
      </c>
      <c r="H415" s="6"/>
      <c r="I415" s="89"/>
      <c r="J415" s="6"/>
      <c r="K415" s="89"/>
      <c r="L415" s="6"/>
      <c r="M415" s="89"/>
      <c r="N415" s="6"/>
      <c r="O415" s="89"/>
      <c r="P415" s="6"/>
      <c r="Q415" s="89"/>
      <c r="R415" s="6"/>
      <c r="S415" s="89"/>
      <c r="T415" s="6"/>
      <c r="U415" s="89"/>
      <c r="V415" s="6"/>
      <c r="W415" s="89"/>
      <c r="X415" s="6"/>
      <c r="Y415" s="89"/>
      <c r="Z415" s="6"/>
      <c r="AA415" s="89"/>
    </row>
    <row r="416" spans="1:27" s="50" customFormat="1" ht="15.75" x14ac:dyDescent="0.25">
      <c r="A416" s="14" t="s">
        <v>620</v>
      </c>
      <c r="B416" s="8"/>
      <c r="C416" s="47"/>
      <c r="D416" s="8" t="s">
        <v>478</v>
      </c>
      <c r="E416" s="93">
        <v>1356.9194467348941</v>
      </c>
      <c r="F416" s="6"/>
      <c r="G416" s="89"/>
      <c r="H416" s="6"/>
      <c r="I416" s="89"/>
      <c r="J416" s="6"/>
      <c r="K416" s="89"/>
      <c r="L416" s="6"/>
      <c r="M416" s="89"/>
      <c r="N416" s="6"/>
      <c r="O416" s="89"/>
      <c r="P416" s="6"/>
      <c r="Q416" s="89"/>
      <c r="R416" s="6"/>
      <c r="S416" s="89"/>
      <c r="T416" s="6"/>
      <c r="U416" s="89"/>
      <c r="V416" s="6"/>
      <c r="W416" s="89"/>
      <c r="X416" s="6"/>
      <c r="Y416" s="89"/>
      <c r="Z416" s="6"/>
      <c r="AA416" s="89"/>
    </row>
    <row r="417" spans="1:27" s="50" customFormat="1" ht="15.75" x14ac:dyDescent="0.25">
      <c r="A417" s="14" t="s">
        <v>449</v>
      </c>
      <c r="B417" s="8"/>
      <c r="C417" s="47">
        <v>1</v>
      </c>
      <c r="D417" s="8" t="s">
        <v>3</v>
      </c>
      <c r="E417" s="93">
        <v>1800</v>
      </c>
      <c r="F417" s="6"/>
      <c r="G417" s="89"/>
      <c r="H417" s="6"/>
      <c r="I417" s="89"/>
      <c r="J417" s="6"/>
      <c r="K417" s="89"/>
      <c r="L417" s="6"/>
      <c r="M417" s="89"/>
      <c r="N417" s="6"/>
      <c r="O417" s="89"/>
      <c r="P417" s="6"/>
      <c r="Q417" s="89"/>
      <c r="R417" s="6"/>
      <c r="S417" s="89"/>
      <c r="T417" s="6"/>
      <c r="U417" s="89"/>
      <c r="V417" s="6"/>
      <c r="W417" s="89"/>
      <c r="X417" s="6"/>
      <c r="Y417" s="89"/>
      <c r="Z417" s="6"/>
      <c r="AA417" s="89"/>
    </row>
    <row r="418" spans="1:27" s="50" customFormat="1" ht="15.75" x14ac:dyDescent="0.25">
      <c r="A418" s="14" t="s">
        <v>830</v>
      </c>
      <c r="B418" s="8"/>
      <c r="C418" s="47"/>
      <c r="D418" s="8" t="s">
        <v>1</v>
      </c>
      <c r="E418" s="93">
        <v>1342.9091369767714</v>
      </c>
      <c r="F418" s="6"/>
      <c r="G418" s="89"/>
      <c r="H418" s="6"/>
      <c r="I418" s="89"/>
      <c r="J418" s="6"/>
      <c r="K418" s="89"/>
      <c r="L418" s="6"/>
      <c r="M418" s="89"/>
      <c r="N418" s="6"/>
      <c r="O418" s="89"/>
      <c r="P418" s="6"/>
      <c r="Q418" s="89"/>
      <c r="R418" s="6"/>
      <c r="S418" s="89"/>
      <c r="T418" s="6">
        <v>147</v>
      </c>
      <c r="U418" s="89">
        <f>((($T$2+2)*($T$2+4)*($T$2+2-2*T418))/(2*($T$2+2*T418)*($T$2+4*T418))+(($T$2+1)-T418+1))*$T$1</f>
        <v>9.0904459510578413</v>
      </c>
      <c r="V418" s="6"/>
      <c r="W418" s="89"/>
      <c r="X418" s="6"/>
      <c r="Y418" s="89"/>
      <c r="Z418" s="6"/>
      <c r="AA418" s="89"/>
    </row>
    <row r="419" spans="1:27" s="50" customFormat="1" ht="15.75" x14ac:dyDescent="0.25">
      <c r="A419" s="14" t="s">
        <v>547</v>
      </c>
      <c r="B419" s="8"/>
      <c r="C419" s="47">
        <v>1</v>
      </c>
      <c r="D419" s="8" t="s">
        <v>3</v>
      </c>
      <c r="E419" s="93">
        <v>1800</v>
      </c>
      <c r="F419" s="6"/>
      <c r="G419" s="89"/>
      <c r="H419" s="6"/>
      <c r="I419" s="89"/>
      <c r="J419" s="6"/>
      <c r="K419" s="89"/>
      <c r="L419" s="6"/>
      <c r="M419" s="89"/>
      <c r="N419" s="6"/>
      <c r="O419" s="89"/>
      <c r="P419" s="6"/>
      <c r="Q419" s="89"/>
      <c r="R419" s="6"/>
      <c r="S419" s="89"/>
      <c r="T419" s="6"/>
      <c r="U419" s="89"/>
      <c r="V419" s="6"/>
      <c r="W419" s="89"/>
      <c r="X419" s="6"/>
      <c r="Y419" s="89"/>
      <c r="Z419" s="6"/>
      <c r="AA419" s="89"/>
    </row>
    <row r="420" spans="1:27" s="50" customFormat="1" ht="15.75" x14ac:dyDescent="0.25">
      <c r="A420" s="14" t="s">
        <v>174</v>
      </c>
      <c r="B420" s="8"/>
      <c r="C420" s="47">
        <v>2</v>
      </c>
      <c r="D420" s="8" t="s">
        <v>1</v>
      </c>
      <c r="E420" s="93">
        <v>1600</v>
      </c>
      <c r="F420" s="6"/>
      <c r="G420" s="89"/>
      <c r="H420" s="6"/>
      <c r="I420" s="89"/>
      <c r="J420" s="6"/>
      <c r="K420" s="89"/>
      <c r="L420" s="6"/>
      <c r="M420" s="89"/>
      <c r="N420" s="6"/>
      <c r="O420" s="89"/>
      <c r="P420" s="6"/>
      <c r="Q420" s="89"/>
      <c r="R420" s="6"/>
      <c r="S420" s="89"/>
      <c r="T420" s="6"/>
      <c r="U420" s="89"/>
      <c r="V420" s="6"/>
      <c r="W420" s="89"/>
      <c r="X420" s="6"/>
      <c r="Y420" s="89"/>
      <c r="Z420" s="6"/>
      <c r="AA420" s="89"/>
    </row>
    <row r="421" spans="1:27" s="50" customFormat="1" ht="15.75" x14ac:dyDescent="0.25">
      <c r="A421" s="14" t="s">
        <v>44</v>
      </c>
      <c r="B421" s="8"/>
      <c r="C421" s="47">
        <v>2</v>
      </c>
      <c r="D421" s="8" t="s">
        <v>27</v>
      </c>
      <c r="E421" s="93">
        <v>1600</v>
      </c>
      <c r="F421" s="6"/>
      <c r="G421" s="89"/>
      <c r="H421" s="6"/>
      <c r="I421" s="89"/>
      <c r="J421" s="6"/>
      <c r="K421" s="89"/>
      <c r="L421" s="6"/>
      <c r="M421" s="89"/>
      <c r="N421" s="6"/>
      <c r="O421" s="89"/>
      <c r="P421" s="6"/>
      <c r="Q421" s="89"/>
      <c r="R421" s="6"/>
      <c r="S421" s="89"/>
      <c r="T421" s="6"/>
      <c r="U421" s="89"/>
      <c r="V421" s="6"/>
      <c r="W421" s="89"/>
      <c r="X421" s="6"/>
      <c r="Y421" s="89"/>
      <c r="Z421" s="6"/>
      <c r="AA421" s="89"/>
    </row>
    <row r="422" spans="1:27" s="50" customFormat="1" ht="15.75" x14ac:dyDescent="0.25">
      <c r="A422" s="14" t="s">
        <v>808</v>
      </c>
      <c r="B422" s="8"/>
      <c r="C422" s="47"/>
      <c r="D422" s="8" t="s">
        <v>1</v>
      </c>
      <c r="E422" s="93">
        <v>1558.5178187591091</v>
      </c>
      <c r="F422" s="6"/>
      <c r="G422" s="89"/>
      <c r="H422" s="6"/>
      <c r="I422" s="89"/>
      <c r="J422" s="6"/>
      <c r="K422" s="89"/>
      <c r="L422" s="6"/>
      <c r="M422" s="89"/>
      <c r="N422" s="6"/>
      <c r="O422" s="89"/>
      <c r="P422" s="6">
        <v>20</v>
      </c>
      <c r="Q422" s="89">
        <f>((($P$2+2)*($P$2+4)*($P$2+2-2*P422))/(2*($P$2+2*P422)*($P$2+4*P422))+(($P$2+1)-P422+1))*$P$1</f>
        <v>44</v>
      </c>
      <c r="R422" s="6"/>
      <c r="S422" s="89"/>
      <c r="T422" s="6"/>
      <c r="U422" s="89"/>
      <c r="V422" s="6"/>
      <c r="W422" s="89"/>
      <c r="X422" s="6"/>
      <c r="Y422" s="89"/>
      <c r="Z422" s="6"/>
      <c r="AA422" s="89"/>
    </row>
    <row r="423" spans="1:27" s="50" customFormat="1" ht="15.75" x14ac:dyDescent="0.25">
      <c r="A423" s="14" t="s">
        <v>720</v>
      </c>
      <c r="B423" s="8"/>
      <c r="C423" s="47"/>
      <c r="D423" s="8" t="s">
        <v>16</v>
      </c>
      <c r="E423" s="93">
        <v>1377.7246126684486</v>
      </c>
      <c r="F423" s="6"/>
      <c r="G423" s="89"/>
      <c r="H423" s="6"/>
      <c r="I423" s="89"/>
      <c r="J423" s="6"/>
      <c r="K423" s="89"/>
      <c r="L423" s="6"/>
      <c r="M423" s="89"/>
      <c r="N423" s="6"/>
      <c r="O423" s="89"/>
      <c r="P423" s="6">
        <v>42</v>
      </c>
      <c r="Q423" s="89">
        <f>((($P$2+2)*($P$2+4)*($P$2+2-2*P423))/(2*($P$2+2*P423)*($P$2+4*P423))+(($P$2+1)-P423+1))*$P$1</f>
        <v>11.134213048711056</v>
      </c>
      <c r="R423" s="6">
        <v>39</v>
      </c>
      <c r="S423" s="89">
        <f>((($R$2+2)*($R$2+4)*($R$2+2-2*R423))/(2*($R$2+2*R423)*($R$2+4*R423))+(($R$2+1)-R423+1))*$R$1</f>
        <v>10.80394214536661</v>
      </c>
      <c r="T423" s="6"/>
      <c r="U423" s="89"/>
      <c r="V423" s="6"/>
      <c r="W423" s="89"/>
      <c r="X423" s="6"/>
      <c r="Y423" s="89"/>
      <c r="Z423" s="6"/>
      <c r="AA423" s="89"/>
    </row>
    <row r="424" spans="1:27" s="50" customFormat="1" ht="15.75" x14ac:dyDescent="0.25">
      <c r="A424" s="14" t="s">
        <v>91</v>
      </c>
      <c r="B424" s="8"/>
      <c r="C424" s="47" t="s">
        <v>36</v>
      </c>
      <c r="D424" s="8" t="s">
        <v>3</v>
      </c>
      <c r="E424" s="93">
        <v>1905.2247807204983</v>
      </c>
      <c r="F424" s="6"/>
      <c r="G424" s="89"/>
      <c r="H424" s="6">
        <v>31</v>
      </c>
      <c r="I424" s="89">
        <f>((($H$2+2)*($H$2+4)*($H$2+2-2*H424))/(2*($H$2+2*H424)*($H$2+4*H424))+(($H$2+1)-H424+1))*$H$1</f>
        <v>47.446366076515218</v>
      </c>
      <c r="J424" s="6"/>
      <c r="K424" s="89"/>
      <c r="L424" s="6"/>
      <c r="M424" s="89"/>
      <c r="N424" s="6"/>
      <c r="O424" s="89"/>
      <c r="P424" s="6"/>
      <c r="Q424" s="89"/>
      <c r="R424" s="6"/>
      <c r="S424" s="89"/>
      <c r="T424" s="6"/>
      <c r="U424" s="89"/>
      <c r="V424" s="6"/>
      <c r="W424" s="89"/>
      <c r="X424" s="6"/>
      <c r="Y424" s="89"/>
      <c r="Z424" s="6"/>
      <c r="AA424" s="89"/>
    </row>
    <row r="425" spans="1:27" s="50" customFormat="1" ht="15.75" x14ac:dyDescent="0.25">
      <c r="A425" s="14" t="s">
        <v>531</v>
      </c>
      <c r="B425" s="8"/>
      <c r="C425" s="47">
        <v>2</v>
      </c>
      <c r="D425" s="8" t="s">
        <v>35</v>
      </c>
      <c r="E425" s="93">
        <v>1600</v>
      </c>
      <c r="F425" s="6"/>
      <c r="G425" s="89"/>
      <c r="H425" s="6"/>
      <c r="I425" s="89"/>
      <c r="J425" s="6"/>
      <c r="K425" s="89"/>
      <c r="L425" s="6"/>
      <c r="M425" s="89"/>
      <c r="N425" s="6"/>
      <c r="O425" s="89"/>
      <c r="P425" s="6"/>
      <c r="Q425" s="89"/>
      <c r="R425" s="6"/>
      <c r="S425" s="89"/>
      <c r="T425" s="6"/>
      <c r="U425" s="89"/>
      <c r="V425" s="6"/>
      <c r="W425" s="89"/>
      <c r="X425" s="6"/>
      <c r="Y425" s="89"/>
      <c r="Z425" s="6"/>
      <c r="AA425" s="89"/>
    </row>
    <row r="426" spans="1:27" s="50" customFormat="1" ht="15.75" x14ac:dyDescent="0.25">
      <c r="A426" s="14" t="s">
        <v>147</v>
      </c>
      <c r="B426" s="8"/>
      <c r="C426" s="47" t="s">
        <v>37</v>
      </c>
      <c r="D426" s="8" t="s">
        <v>35</v>
      </c>
      <c r="E426" s="93">
        <v>1606</v>
      </c>
      <c r="F426" s="6"/>
      <c r="G426" s="89"/>
      <c r="H426" s="6"/>
      <c r="I426" s="89"/>
      <c r="J426" s="6"/>
      <c r="K426" s="89"/>
      <c r="L426" s="6">
        <v>36</v>
      </c>
      <c r="M426" s="89">
        <f>((($L$2+2)*($L$2+4)*($L$2+2-2*L426))/(2*($L$2+2*L426)*($L$2+4*L426))+(($L$2+1)-L426+1))*$L$1</f>
        <v>22.258221143235485</v>
      </c>
      <c r="N426" s="6"/>
      <c r="O426" s="89"/>
      <c r="P426" s="6"/>
      <c r="Q426" s="89"/>
      <c r="R426" s="6">
        <v>27</v>
      </c>
      <c r="S426" s="89">
        <f>((($R$2+2)*($R$2+4)*($R$2+2-2*R426))/(2*($R$2+2*R426)*($R$2+4*R426))+(($R$2+1)-R426+1))*$R$1</f>
        <v>29.332096474953616</v>
      </c>
      <c r="T426" s="6">
        <v>126</v>
      </c>
      <c r="U426" s="89">
        <f>((($T$2+2)*($T$2+4)*($T$2+2-2*T426))/(2*($T$2+2*T426)*($T$2+4*T426))+(($T$2+1)-T426+1))*$T$1</f>
        <v>17.510799369539463</v>
      </c>
      <c r="V426" s="6">
        <v>78</v>
      </c>
      <c r="W426" s="89">
        <f>((($V$2+2)*($V$2+4)*($V$2+2-2*V426))/(2*($V$2+2*V426)*($V$2+4*V426))+(($V$2+1)-V426+1))*$V$1</f>
        <v>10.7178241864983</v>
      </c>
      <c r="X426" s="6"/>
      <c r="Y426" s="89"/>
      <c r="Z426" s="6"/>
      <c r="AA426" s="89"/>
    </row>
    <row r="427" spans="1:27" s="50" customFormat="1" ht="15.75" x14ac:dyDescent="0.25">
      <c r="A427" s="14" t="s">
        <v>52</v>
      </c>
      <c r="B427" s="8"/>
      <c r="C427" s="47">
        <v>4</v>
      </c>
      <c r="D427" s="8" t="s">
        <v>27</v>
      </c>
      <c r="E427" s="93">
        <v>1200</v>
      </c>
      <c r="F427" s="6"/>
      <c r="G427" s="89"/>
      <c r="H427" s="6"/>
      <c r="I427" s="89"/>
      <c r="J427" s="6"/>
      <c r="K427" s="89"/>
      <c r="L427" s="6"/>
      <c r="M427" s="89"/>
      <c r="N427" s="6"/>
      <c r="O427" s="89"/>
      <c r="P427" s="6"/>
      <c r="Q427" s="89"/>
      <c r="R427" s="6"/>
      <c r="S427" s="89"/>
      <c r="T427" s="6"/>
      <c r="U427" s="89"/>
      <c r="V427" s="6"/>
      <c r="W427" s="89"/>
      <c r="X427" s="6"/>
      <c r="Y427" s="89"/>
      <c r="Z427" s="6"/>
      <c r="AA427" s="89"/>
    </row>
    <row r="428" spans="1:27" s="50" customFormat="1" ht="15.75" x14ac:dyDescent="0.25">
      <c r="A428" s="14" t="s">
        <v>103</v>
      </c>
      <c r="B428" s="8"/>
      <c r="C428" s="47">
        <v>1</v>
      </c>
      <c r="D428" s="8" t="s">
        <v>35</v>
      </c>
      <c r="E428" s="93">
        <v>1695.497789060991</v>
      </c>
      <c r="F428" s="6"/>
      <c r="G428" s="89"/>
      <c r="H428" s="6"/>
      <c r="I428" s="89"/>
      <c r="J428" s="6"/>
      <c r="K428" s="89"/>
      <c r="L428" s="6">
        <v>16</v>
      </c>
      <c r="M428" s="89">
        <f>((($L$2+2)*($L$2+4)*($L$2+2-2*L428))/(2*($L$2+2*L428)*($L$2+4*L428))+(($L$2+1)-L428+1))*$L$1</f>
        <v>52.950544766401542</v>
      </c>
      <c r="N428" s="6"/>
      <c r="O428" s="89"/>
      <c r="P428" s="6"/>
      <c r="Q428" s="89"/>
      <c r="R428" s="6">
        <v>33</v>
      </c>
      <c r="S428" s="89">
        <f>((($R$2+2)*($R$2+4)*($R$2+2-2*R428))/(2*($R$2+2*R428)*($R$2+4*R428))+(($R$2+1)-R428+1))*$R$1</f>
        <v>19.88076129328136</v>
      </c>
      <c r="T428" s="6"/>
      <c r="U428" s="89"/>
      <c r="V428" s="6"/>
      <c r="W428" s="89"/>
      <c r="X428" s="6"/>
      <c r="Y428" s="89"/>
      <c r="Z428" s="6"/>
      <c r="AA428" s="89"/>
    </row>
    <row r="429" spans="1:27" s="50" customFormat="1" ht="15.75" x14ac:dyDescent="0.25">
      <c r="A429" s="14" t="s">
        <v>960</v>
      </c>
      <c r="B429" s="8"/>
      <c r="C429" s="47">
        <v>1</v>
      </c>
      <c r="D429" s="8" t="s">
        <v>1</v>
      </c>
      <c r="E429" s="93">
        <v>1800</v>
      </c>
      <c r="F429" s="6"/>
      <c r="G429" s="89"/>
      <c r="H429" s="6"/>
      <c r="I429" s="89"/>
      <c r="J429" s="6"/>
      <c r="K429" s="89"/>
      <c r="L429" s="6"/>
      <c r="M429" s="89"/>
      <c r="N429" s="6"/>
      <c r="O429" s="89"/>
      <c r="P429" s="6"/>
      <c r="Q429" s="89"/>
      <c r="R429" s="6"/>
      <c r="S429" s="89"/>
      <c r="T429" s="6"/>
      <c r="U429" s="89"/>
      <c r="V429" s="6"/>
      <c r="W429" s="89"/>
      <c r="X429" s="6"/>
      <c r="Y429" s="89"/>
      <c r="Z429" s="6"/>
      <c r="AA429" s="89"/>
    </row>
    <row r="430" spans="1:27" s="50" customFormat="1" ht="15.75" x14ac:dyDescent="0.25">
      <c r="A430" s="14" t="s">
        <v>621</v>
      </c>
      <c r="B430" s="8"/>
      <c r="C430" s="47"/>
      <c r="D430" s="8" t="s">
        <v>622</v>
      </c>
      <c r="E430" s="93">
        <v>1207.1443238625507</v>
      </c>
      <c r="F430" s="6"/>
      <c r="G430" s="89"/>
      <c r="H430" s="6"/>
      <c r="I430" s="89"/>
      <c r="J430" s="6"/>
      <c r="K430" s="89"/>
      <c r="L430" s="6"/>
      <c r="M430" s="89"/>
      <c r="N430" s="6"/>
      <c r="O430" s="89"/>
      <c r="P430" s="6"/>
      <c r="Q430" s="89"/>
      <c r="R430" s="6"/>
      <c r="S430" s="89"/>
      <c r="T430" s="6"/>
      <c r="U430" s="89"/>
      <c r="V430" s="6"/>
      <c r="W430" s="89"/>
      <c r="X430" s="6"/>
      <c r="Y430" s="89"/>
      <c r="Z430" s="6"/>
      <c r="AA430" s="89"/>
    </row>
    <row r="431" spans="1:27" s="50" customFormat="1" ht="15.75" x14ac:dyDescent="0.25">
      <c r="A431" s="14" t="s">
        <v>961</v>
      </c>
      <c r="B431" s="8"/>
      <c r="C431" s="47"/>
      <c r="D431" s="8" t="s">
        <v>1</v>
      </c>
      <c r="E431" s="93">
        <v>1432.4399775480347</v>
      </c>
      <c r="F431" s="6"/>
      <c r="G431" s="89"/>
      <c r="H431" s="6"/>
      <c r="I431" s="89"/>
      <c r="J431" s="6"/>
      <c r="K431" s="89"/>
      <c r="L431" s="6"/>
      <c r="M431" s="89"/>
      <c r="N431" s="6"/>
      <c r="O431" s="89"/>
      <c r="P431" s="6"/>
      <c r="Q431" s="89"/>
      <c r="R431" s="6"/>
      <c r="S431" s="89"/>
      <c r="T431" s="6"/>
      <c r="U431" s="89"/>
      <c r="V431" s="6"/>
      <c r="W431" s="89"/>
      <c r="X431" s="6"/>
      <c r="Y431" s="89"/>
      <c r="Z431" s="6"/>
      <c r="AA431" s="89"/>
    </row>
    <row r="432" spans="1:27" s="50" customFormat="1" ht="15.75" x14ac:dyDescent="0.25">
      <c r="A432" s="14" t="s">
        <v>416</v>
      </c>
      <c r="B432" s="8"/>
      <c r="C432" s="47">
        <v>2</v>
      </c>
      <c r="D432" s="8" t="s">
        <v>1</v>
      </c>
      <c r="E432" s="93">
        <v>1661.2362647878449</v>
      </c>
      <c r="F432" s="6"/>
      <c r="G432" s="89"/>
      <c r="H432" s="6"/>
      <c r="I432" s="89"/>
      <c r="J432" s="6"/>
      <c r="K432" s="89"/>
      <c r="L432" s="6"/>
      <c r="M432" s="89"/>
      <c r="N432" s="6"/>
      <c r="O432" s="89"/>
      <c r="P432" s="6"/>
      <c r="Q432" s="89"/>
      <c r="R432" s="6"/>
      <c r="S432" s="89"/>
      <c r="T432" s="6">
        <v>77</v>
      </c>
      <c r="U432" s="89">
        <f>((($T$2+2)*($T$2+4)*($T$2+2-2*T432))/(2*($T$2+2*T432)*($T$2+4*T432))+(($T$2+1)-T432+1))*$T$1</f>
        <v>38.618220951459783</v>
      </c>
      <c r="V432" s="6"/>
      <c r="W432" s="89"/>
      <c r="X432" s="6"/>
      <c r="Y432" s="89"/>
      <c r="Z432" s="6"/>
      <c r="AA432" s="89"/>
    </row>
    <row r="433" spans="1:27" s="50" customFormat="1" ht="15.75" x14ac:dyDescent="0.25">
      <c r="A433" s="14" t="s">
        <v>489</v>
      </c>
      <c r="B433" s="8"/>
      <c r="C433" s="47">
        <v>3</v>
      </c>
      <c r="D433" s="8" t="s">
        <v>16</v>
      </c>
      <c r="E433" s="93">
        <v>1479</v>
      </c>
      <c r="F433" s="6"/>
      <c r="G433" s="89"/>
      <c r="H433" s="6"/>
      <c r="I433" s="89"/>
      <c r="J433" s="6"/>
      <c r="K433" s="89"/>
      <c r="L433" s="6"/>
      <c r="M433" s="89"/>
      <c r="N433" s="6"/>
      <c r="O433" s="89"/>
      <c r="P433" s="6"/>
      <c r="Q433" s="89"/>
      <c r="R433" s="6"/>
      <c r="S433" s="89"/>
      <c r="T433" s="6"/>
      <c r="U433" s="89"/>
      <c r="V433" s="6"/>
      <c r="W433" s="89"/>
      <c r="X433" s="6"/>
      <c r="Y433" s="89"/>
      <c r="Z433" s="6"/>
      <c r="AA433" s="89"/>
    </row>
    <row r="434" spans="1:27" s="50" customFormat="1" ht="15.75" x14ac:dyDescent="0.25">
      <c r="A434" s="14" t="s">
        <v>809</v>
      </c>
      <c r="B434" s="8"/>
      <c r="C434" s="47"/>
      <c r="D434" s="8" t="s">
        <v>1</v>
      </c>
      <c r="E434" s="93">
        <v>1643.2943616135353</v>
      </c>
      <c r="F434" s="6"/>
      <c r="G434" s="89"/>
      <c r="H434" s="6"/>
      <c r="I434" s="89"/>
      <c r="J434" s="6"/>
      <c r="K434" s="89"/>
      <c r="L434" s="6"/>
      <c r="M434" s="89"/>
      <c r="N434" s="6"/>
      <c r="O434" s="89"/>
      <c r="P434" s="6"/>
      <c r="Q434" s="89"/>
      <c r="R434" s="6"/>
      <c r="S434" s="89"/>
      <c r="T434" s="6"/>
      <c r="U434" s="89"/>
      <c r="V434" s="6"/>
      <c r="W434" s="89"/>
      <c r="X434" s="6"/>
      <c r="Y434" s="89"/>
      <c r="Z434" s="6"/>
      <c r="AA434" s="89"/>
    </row>
    <row r="435" spans="1:27" s="50" customFormat="1" ht="15.75" x14ac:dyDescent="0.25">
      <c r="A435" s="14" t="s">
        <v>998</v>
      </c>
      <c r="B435" s="8"/>
      <c r="C435" s="47"/>
      <c r="D435" s="8" t="s">
        <v>35</v>
      </c>
      <c r="E435" s="93">
        <v>1255.6292437140951</v>
      </c>
      <c r="F435" s="6"/>
      <c r="G435" s="89"/>
      <c r="H435" s="6"/>
      <c r="I435" s="89"/>
      <c r="J435" s="6"/>
      <c r="K435" s="89"/>
      <c r="L435" s="6"/>
      <c r="M435" s="89"/>
      <c r="N435" s="6"/>
      <c r="O435" s="89"/>
      <c r="P435" s="6"/>
      <c r="Q435" s="89"/>
      <c r="R435" s="6"/>
      <c r="S435" s="89"/>
      <c r="T435" s="6"/>
      <c r="U435" s="89"/>
      <c r="V435" s="6"/>
      <c r="W435" s="89"/>
      <c r="X435" s="6"/>
      <c r="Y435" s="89"/>
      <c r="Z435" s="6"/>
      <c r="AA435" s="89"/>
    </row>
    <row r="436" spans="1:27" s="50" customFormat="1" ht="15.75" x14ac:dyDescent="0.25">
      <c r="A436" s="14" t="s">
        <v>826</v>
      </c>
      <c r="B436" s="8"/>
      <c r="C436" s="47"/>
      <c r="D436" s="8" t="s">
        <v>27</v>
      </c>
      <c r="E436" s="93">
        <v>1434.8167375648079</v>
      </c>
      <c r="F436" s="6"/>
      <c r="G436" s="89"/>
      <c r="H436" s="6"/>
      <c r="I436" s="89"/>
      <c r="J436" s="6"/>
      <c r="K436" s="89"/>
      <c r="L436" s="6"/>
      <c r="M436" s="89"/>
      <c r="N436" s="6"/>
      <c r="O436" s="89"/>
      <c r="P436" s="6"/>
      <c r="Q436" s="89"/>
      <c r="R436" s="6"/>
      <c r="S436" s="89"/>
      <c r="T436" s="6"/>
      <c r="U436" s="89"/>
      <c r="V436" s="6"/>
      <c r="W436" s="89"/>
      <c r="X436" s="6"/>
      <c r="Y436" s="89"/>
      <c r="Z436" s="6"/>
      <c r="AA436" s="89"/>
    </row>
    <row r="437" spans="1:27" s="50" customFormat="1" ht="15.75" x14ac:dyDescent="0.25">
      <c r="A437" s="14" t="s">
        <v>757</v>
      </c>
      <c r="B437" s="8"/>
      <c r="C437" s="47"/>
      <c r="D437" s="8" t="s">
        <v>758</v>
      </c>
      <c r="E437" s="93">
        <v>1189.8238830494449</v>
      </c>
      <c r="F437" s="6"/>
      <c r="G437" s="89"/>
      <c r="H437" s="6"/>
      <c r="I437" s="89"/>
      <c r="J437" s="6"/>
      <c r="K437" s="89"/>
      <c r="L437" s="6"/>
      <c r="M437" s="89"/>
      <c r="N437" s="6"/>
      <c r="O437" s="89"/>
      <c r="P437" s="6"/>
      <c r="Q437" s="89"/>
      <c r="R437" s="6">
        <v>46</v>
      </c>
      <c r="S437" s="89">
        <f>((($R$2+2)*($R$2+4)*($R$2+2-2*R437))/(2*($R$2+2*R437)*($R$2+4*R437))+(($R$2+1)-R437+1))*$R$1</f>
        <v>0.48069133135295722</v>
      </c>
      <c r="T437" s="6"/>
      <c r="U437" s="89"/>
      <c r="V437" s="6"/>
      <c r="W437" s="89"/>
      <c r="X437" s="6"/>
      <c r="Y437" s="89"/>
      <c r="Z437" s="6"/>
      <c r="AA437" s="89"/>
    </row>
    <row r="438" spans="1:27" s="50" customFormat="1" ht="15.75" x14ac:dyDescent="0.25">
      <c r="A438" s="14" t="s">
        <v>546</v>
      </c>
      <c r="B438" s="8"/>
      <c r="C438" s="47">
        <v>2</v>
      </c>
      <c r="D438" s="8" t="s">
        <v>3</v>
      </c>
      <c r="E438" s="93">
        <v>1600</v>
      </c>
      <c r="F438" s="6"/>
      <c r="G438" s="89"/>
      <c r="H438" s="6"/>
      <c r="I438" s="89"/>
      <c r="J438" s="6"/>
      <c r="K438" s="89"/>
      <c r="L438" s="6"/>
      <c r="M438" s="89"/>
      <c r="N438" s="6"/>
      <c r="O438" s="89"/>
      <c r="P438" s="6"/>
      <c r="Q438" s="89"/>
      <c r="R438" s="6"/>
      <c r="S438" s="89"/>
      <c r="T438" s="6"/>
      <c r="U438" s="89"/>
      <c r="V438" s="6"/>
      <c r="W438" s="89"/>
      <c r="X438" s="6"/>
      <c r="Y438" s="89"/>
      <c r="Z438" s="6"/>
      <c r="AA438" s="89"/>
    </row>
    <row r="439" spans="1:27" s="50" customFormat="1" ht="15.75" x14ac:dyDescent="0.25">
      <c r="A439" s="14" t="s">
        <v>210</v>
      </c>
      <c r="B439" s="8"/>
      <c r="C439" s="47">
        <v>1</v>
      </c>
      <c r="D439" s="8" t="s">
        <v>1</v>
      </c>
      <c r="E439" s="93">
        <v>1781.1053088886924</v>
      </c>
      <c r="F439" s="6"/>
      <c r="G439" s="89"/>
      <c r="H439" s="6"/>
      <c r="I439" s="89"/>
      <c r="J439" s="6"/>
      <c r="K439" s="89"/>
      <c r="L439" s="6"/>
      <c r="M439" s="89"/>
      <c r="N439" s="6"/>
      <c r="O439" s="89"/>
      <c r="P439" s="6"/>
      <c r="Q439" s="89"/>
      <c r="R439" s="6"/>
      <c r="S439" s="89"/>
      <c r="T439" s="6"/>
      <c r="U439" s="89"/>
      <c r="V439" s="6"/>
      <c r="W439" s="89"/>
      <c r="X439" s="6"/>
      <c r="Y439" s="89"/>
      <c r="Z439" s="6"/>
      <c r="AA439" s="89"/>
    </row>
    <row r="440" spans="1:27" s="50" customFormat="1" ht="15.75" x14ac:dyDescent="0.25">
      <c r="A440" s="14" t="s">
        <v>412</v>
      </c>
      <c r="B440" s="8"/>
      <c r="C440" s="47">
        <v>3</v>
      </c>
      <c r="D440" s="8" t="s">
        <v>1</v>
      </c>
      <c r="E440" s="93">
        <v>1460</v>
      </c>
      <c r="F440" s="6"/>
      <c r="G440" s="89"/>
      <c r="H440" s="6"/>
      <c r="I440" s="89"/>
      <c r="J440" s="6"/>
      <c r="K440" s="89"/>
      <c r="L440" s="6"/>
      <c r="M440" s="89"/>
      <c r="N440" s="6"/>
      <c r="O440" s="89"/>
      <c r="P440" s="6"/>
      <c r="Q440" s="89"/>
      <c r="R440" s="6"/>
      <c r="S440" s="89"/>
      <c r="T440" s="6"/>
      <c r="U440" s="89"/>
      <c r="V440" s="6"/>
      <c r="W440" s="89"/>
      <c r="X440" s="6"/>
      <c r="Y440" s="89"/>
      <c r="Z440" s="6"/>
      <c r="AA440" s="89"/>
    </row>
    <row r="441" spans="1:27" s="50" customFormat="1" ht="15.75" x14ac:dyDescent="0.25">
      <c r="A441" s="14" t="s">
        <v>962</v>
      </c>
      <c r="B441" s="8"/>
      <c r="C441" s="47">
        <v>2</v>
      </c>
      <c r="D441" s="8" t="s">
        <v>1</v>
      </c>
      <c r="E441" s="93">
        <v>1600</v>
      </c>
      <c r="F441" s="6"/>
      <c r="G441" s="89"/>
      <c r="H441" s="6"/>
      <c r="I441" s="89"/>
      <c r="J441" s="6"/>
      <c r="K441" s="89"/>
      <c r="L441" s="6"/>
      <c r="M441" s="89"/>
      <c r="N441" s="6"/>
      <c r="O441" s="89"/>
      <c r="P441" s="6"/>
      <c r="Q441" s="89"/>
      <c r="R441" s="6"/>
      <c r="S441" s="89"/>
      <c r="T441" s="6"/>
      <c r="U441" s="89"/>
      <c r="V441" s="6"/>
      <c r="W441" s="89"/>
      <c r="X441" s="6"/>
      <c r="Y441" s="89"/>
      <c r="Z441" s="6"/>
      <c r="AA441" s="89"/>
    </row>
    <row r="442" spans="1:27" s="50" customFormat="1" ht="15.75" x14ac:dyDescent="0.25">
      <c r="A442" s="14" t="s">
        <v>1045</v>
      </c>
      <c r="B442" s="8"/>
      <c r="C442" s="47">
        <v>2</v>
      </c>
      <c r="D442" s="8" t="s">
        <v>1</v>
      </c>
      <c r="E442" s="93">
        <v>1857.2727789642829</v>
      </c>
      <c r="F442" s="6">
        <v>37</v>
      </c>
      <c r="G442" s="89">
        <f>((($F$2+2)*($F$2+4)*($F$2+2-2*F442))/(2*($F$2+2*F442)*($F$2+4*F442))+(($F$2+1)-F442+1))*$F$1</f>
        <v>57.951214762159786</v>
      </c>
      <c r="H442" s="6">
        <v>20</v>
      </c>
      <c r="I442" s="89">
        <f>((($H$2+2)*($H$2+4)*($H$2+2-2*H442))/(2*($H$2+2*H442)*($H$2+4*H442))+(($H$2+1)-H442+1))*$H$1</f>
        <v>60.147900858543196</v>
      </c>
      <c r="J442" s="6"/>
      <c r="K442" s="89"/>
      <c r="L442" s="6"/>
      <c r="M442" s="89"/>
      <c r="N442" s="6"/>
      <c r="O442" s="89"/>
      <c r="P442" s="6"/>
      <c r="Q442" s="89"/>
      <c r="R442" s="6"/>
      <c r="S442" s="89"/>
      <c r="T442" s="6">
        <v>14</v>
      </c>
      <c r="U442" s="89">
        <f>((($T$2+2)*($T$2+4)*($T$2+2-2*T442))/(2*($T$2+2*T442)*($T$2+4*T442))+(($T$2+1)-T442+1))*$T$1</f>
        <v>80.877188946906642</v>
      </c>
      <c r="V442" s="6"/>
      <c r="W442" s="89"/>
      <c r="X442" s="6"/>
      <c r="Y442" s="89"/>
      <c r="Z442" s="6"/>
      <c r="AA442" s="89"/>
    </row>
    <row r="443" spans="1:27" s="50" customFormat="1" ht="15.75" x14ac:dyDescent="0.25">
      <c r="A443" s="14" t="s">
        <v>207</v>
      </c>
      <c r="B443" s="8"/>
      <c r="C443" s="47" t="s">
        <v>36</v>
      </c>
      <c r="D443" s="8" t="s">
        <v>1</v>
      </c>
      <c r="E443" s="93">
        <v>2040.7210472362199</v>
      </c>
      <c r="F443" s="6"/>
      <c r="G443" s="89"/>
      <c r="H443" s="6"/>
      <c r="I443" s="89"/>
      <c r="J443" s="6"/>
      <c r="K443" s="89"/>
      <c r="L443" s="6"/>
      <c r="M443" s="89"/>
      <c r="N443" s="6"/>
      <c r="O443" s="89"/>
      <c r="P443" s="6"/>
      <c r="Q443" s="89"/>
      <c r="R443" s="6"/>
      <c r="S443" s="89"/>
      <c r="T443" s="6"/>
      <c r="U443" s="89"/>
      <c r="V443" s="6"/>
      <c r="W443" s="89"/>
      <c r="X443" s="6"/>
      <c r="Y443" s="89"/>
      <c r="Z443" s="6"/>
      <c r="AA443" s="89"/>
    </row>
    <row r="444" spans="1:27" s="50" customFormat="1" ht="15.75" x14ac:dyDescent="0.25">
      <c r="A444" s="14" t="s">
        <v>1134</v>
      </c>
      <c r="B444" s="8"/>
      <c r="C444" s="47"/>
      <c r="D444" s="8" t="s">
        <v>1</v>
      </c>
      <c r="E444" s="93">
        <v>1492.785276350266</v>
      </c>
      <c r="F444" s="6"/>
      <c r="G444" s="89"/>
      <c r="H444" s="6"/>
      <c r="I444" s="89"/>
      <c r="J444" s="6"/>
      <c r="K444" s="89"/>
      <c r="L444" s="6"/>
      <c r="M444" s="89"/>
      <c r="N444" s="6"/>
      <c r="O444" s="89"/>
      <c r="P444" s="6"/>
      <c r="Q444" s="89"/>
      <c r="R444" s="6"/>
      <c r="S444" s="89"/>
      <c r="T444" s="6">
        <v>82</v>
      </c>
      <c r="U444" s="89">
        <f>((($T$2+2)*($T$2+4)*($T$2+2-2*T444))/(2*($T$2+2*T444)*($T$2+4*T444))+(($T$2+1)-T444+1))*$T$1</f>
        <v>36.30068910860016</v>
      </c>
      <c r="V444" s="6"/>
      <c r="W444" s="89"/>
      <c r="X444" s="6"/>
      <c r="Y444" s="89"/>
      <c r="Z444" s="6"/>
      <c r="AA444" s="89"/>
    </row>
    <row r="445" spans="1:27" s="50" customFormat="1" ht="15.75" x14ac:dyDescent="0.25">
      <c r="A445" s="14" t="s">
        <v>165</v>
      </c>
      <c r="B445" s="8" t="s">
        <v>203</v>
      </c>
      <c r="C445" s="47" t="s">
        <v>36</v>
      </c>
      <c r="D445" s="8" t="s">
        <v>1</v>
      </c>
      <c r="E445" s="93">
        <v>1830.4560981255629</v>
      </c>
      <c r="F445" s="6"/>
      <c r="G445" s="89"/>
      <c r="H445" s="6"/>
      <c r="I445" s="89"/>
      <c r="J445" s="6"/>
      <c r="K445" s="89"/>
      <c r="L445" s="6"/>
      <c r="M445" s="89"/>
      <c r="N445" s="6"/>
      <c r="O445" s="89"/>
      <c r="P445" s="6"/>
      <c r="Q445" s="89"/>
      <c r="R445" s="6"/>
      <c r="S445" s="89"/>
      <c r="T445" s="6">
        <v>49</v>
      </c>
      <c r="U445" s="89">
        <f>((($T$2+2)*($T$2+4)*($T$2+2-2*T445))/(2*($T$2+2*T445)*($T$2+4*T445))+(($T$2+1)-T445+1))*$T$1</f>
        <v>53.106955181494925</v>
      </c>
      <c r="V445" s="6"/>
      <c r="W445" s="89"/>
      <c r="X445" s="6"/>
      <c r="Y445" s="89"/>
      <c r="Z445" s="6"/>
      <c r="AA445" s="89"/>
    </row>
    <row r="446" spans="1:27" s="50" customFormat="1" ht="15.75" x14ac:dyDescent="0.25">
      <c r="A446" s="14" t="s">
        <v>451</v>
      </c>
      <c r="B446" s="8"/>
      <c r="C446" s="47" t="s">
        <v>36</v>
      </c>
      <c r="D446" s="8" t="s">
        <v>1</v>
      </c>
      <c r="E446" s="93">
        <v>2100</v>
      </c>
      <c r="F446" s="6"/>
      <c r="G446" s="89"/>
      <c r="H446" s="6"/>
      <c r="I446" s="89"/>
      <c r="J446" s="6"/>
      <c r="K446" s="89"/>
      <c r="L446" s="6"/>
      <c r="M446" s="89"/>
      <c r="N446" s="6"/>
      <c r="O446" s="89"/>
      <c r="P446" s="6"/>
      <c r="Q446" s="89"/>
      <c r="R446" s="6"/>
      <c r="S446" s="89"/>
      <c r="T446" s="6"/>
      <c r="U446" s="89"/>
      <c r="V446" s="6"/>
      <c r="W446" s="89"/>
      <c r="X446" s="6"/>
      <c r="Y446" s="89"/>
      <c r="Z446" s="6"/>
      <c r="AA446" s="89"/>
    </row>
    <row r="447" spans="1:27" s="50" customFormat="1" ht="15.75" x14ac:dyDescent="0.25">
      <c r="A447" s="92" t="s">
        <v>116</v>
      </c>
      <c r="B447" s="8"/>
      <c r="C447" s="47">
        <v>1</v>
      </c>
      <c r="D447" s="8" t="s">
        <v>35</v>
      </c>
      <c r="E447" s="93">
        <v>1453.7846350681693</v>
      </c>
      <c r="F447" s="6"/>
      <c r="G447" s="89"/>
      <c r="H447" s="6"/>
      <c r="I447" s="89"/>
      <c r="J447" s="6"/>
      <c r="K447" s="89"/>
      <c r="L447" s="6">
        <v>41</v>
      </c>
      <c r="M447" s="89">
        <f>((($L$2+2)*($L$2+4)*($L$2+2-2*L447))/(2*($L$2+2*L447)*($L$2+4*L447))+(($L$2+1)-L447+1))*$L$1</f>
        <v>15.59664539027392</v>
      </c>
      <c r="N447" s="6"/>
      <c r="O447" s="89"/>
      <c r="P447" s="6"/>
      <c r="Q447" s="89"/>
      <c r="R447" s="6"/>
      <c r="S447" s="89"/>
      <c r="T447" s="6">
        <v>173</v>
      </c>
      <c r="U447" s="89">
        <v>0.01</v>
      </c>
      <c r="V447" s="6"/>
      <c r="W447" s="89"/>
      <c r="X447" s="6"/>
      <c r="Y447" s="89"/>
      <c r="Z447" s="6"/>
      <c r="AA447" s="89"/>
    </row>
    <row r="448" spans="1:27" s="50" customFormat="1" ht="15.75" x14ac:dyDescent="0.25">
      <c r="A448" s="14" t="s">
        <v>120</v>
      </c>
      <c r="B448" s="8"/>
      <c r="C448" s="47">
        <v>3</v>
      </c>
      <c r="D448" s="8" t="s">
        <v>1</v>
      </c>
      <c r="E448" s="93">
        <v>1400</v>
      </c>
      <c r="F448" s="6"/>
      <c r="G448" s="89"/>
      <c r="H448" s="6"/>
      <c r="I448" s="89"/>
      <c r="J448" s="6"/>
      <c r="K448" s="89"/>
      <c r="L448" s="6"/>
      <c r="M448" s="89"/>
      <c r="N448" s="6"/>
      <c r="O448" s="89"/>
      <c r="P448" s="6"/>
      <c r="Q448" s="89"/>
      <c r="R448" s="6"/>
      <c r="S448" s="89"/>
      <c r="T448" s="6"/>
      <c r="U448" s="89"/>
      <c r="V448" s="6"/>
      <c r="W448" s="89"/>
      <c r="X448" s="6"/>
      <c r="Y448" s="89"/>
      <c r="Z448" s="6"/>
      <c r="AA448" s="89"/>
    </row>
    <row r="449" spans="1:27" s="50" customFormat="1" ht="15.75" x14ac:dyDescent="0.25">
      <c r="A449" s="14" t="s">
        <v>827</v>
      </c>
      <c r="B449" s="8"/>
      <c r="C449" s="47"/>
      <c r="D449" s="8" t="s">
        <v>16</v>
      </c>
      <c r="E449" s="93">
        <v>1189.5820628676106</v>
      </c>
      <c r="F449" s="6"/>
      <c r="G449" s="89"/>
      <c r="H449" s="6"/>
      <c r="I449" s="89"/>
      <c r="J449" s="6"/>
      <c r="K449" s="89"/>
      <c r="L449" s="6"/>
      <c r="M449" s="89"/>
      <c r="N449" s="6"/>
      <c r="O449" s="89"/>
      <c r="P449" s="6"/>
      <c r="Q449" s="89"/>
      <c r="R449" s="6"/>
      <c r="S449" s="89"/>
      <c r="T449" s="6"/>
      <c r="U449" s="89"/>
      <c r="V449" s="6"/>
      <c r="W449" s="89"/>
      <c r="X449" s="6"/>
      <c r="Y449" s="89"/>
      <c r="Z449" s="6"/>
      <c r="AA449" s="89"/>
    </row>
    <row r="450" spans="1:27" s="50" customFormat="1" ht="15.75" x14ac:dyDescent="0.25">
      <c r="A450" s="14" t="s">
        <v>643</v>
      </c>
      <c r="B450" s="8"/>
      <c r="C450" s="47">
        <v>4</v>
      </c>
      <c r="D450" s="8" t="s">
        <v>35</v>
      </c>
      <c r="E450" s="93">
        <v>1352.8867798448366</v>
      </c>
      <c r="F450" s="6"/>
      <c r="G450" s="89"/>
      <c r="H450" s="6"/>
      <c r="I450" s="89"/>
      <c r="J450" s="6"/>
      <c r="K450" s="89"/>
      <c r="L450" s="6"/>
      <c r="M450" s="89"/>
      <c r="N450" s="6"/>
      <c r="O450" s="89"/>
      <c r="P450" s="6"/>
      <c r="Q450" s="89"/>
      <c r="R450" s="6"/>
      <c r="S450" s="89"/>
      <c r="T450" s="6"/>
      <c r="U450" s="89"/>
      <c r="V450" s="6"/>
      <c r="W450" s="89"/>
      <c r="X450" s="6"/>
      <c r="Y450" s="89"/>
      <c r="Z450" s="6"/>
      <c r="AA450" s="89"/>
    </row>
    <row r="451" spans="1:27" s="50" customFormat="1" ht="15.75" x14ac:dyDescent="0.25">
      <c r="A451" s="14" t="s">
        <v>399</v>
      </c>
      <c r="B451" s="8"/>
      <c r="C451" s="47" t="s">
        <v>37</v>
      </c>
      <c r="D451" s="8" t="s">
        <v>1</v>
      </c>
      <c r="E451" s="93">
        <v>1900</v>
      </c>
      <c r="F451" s="6"/>
      <c r="G451" s="89"/>
      <c r="H451" s="6"/>
      <c r="I451" s="89"/>
      <c r="J451" s="6"/>
      <c r="K451" s="89"/>
      <c r="L451" s="6"/>
      <c r="M451" s="89"/>
      <c r="N451" s="6"/>
      <c r="O451" s="89"/>
      <c r="P451" s="6"/>
      <c r="Q451" s="89"/>
      <c r="R451" s="6"/>
      <c r="S451" s="89"/>
      <c r="T451" s="6"/>
      <c r="U451" s="89"/>
      <c r="V451" s="6"/>
      <c r="W451" s="89"/>
      <c r="X451" s="6"/>
      <c r="Y451" s="89"/>
      <c r="Z451" s="6"/>
      <c r="AA451" s="89"/>
    </row>
    <row r="452" spans="1:27" s="50" customFormat="1" ht="15.75" x14ac:dyDescent="0.25">
      <c r="A452" s="14" t="s">
        <v>623</v>
      </c>
      <c r="B452" s="8"/>
      <c r="C452" s="47"/>
      <c r="D452" s="8" t="s">
        <v>478</v>
      </c>
      <c r="E452" s="93">
        <v>1300.66626232354</v>
      </c>
      <c r="F452" s="6"/>
      <c r="G452" s="89"/>
      <c r="H452" s="6"/>
      <c r="I452" s="89"/>
      <c r="J452" s="6"/>
      <c r="K452" s="89"/>
      <c r="L452" s="6"/>
      <c r="M452" s="89"/>
      <c r="N452" s="6"/>
      <c r="O452" s="89"/>
      <c r="P452" s="6"/>
      <c r="Q452" s="89"/>
      <c r="R452" s="6"/>
      <c r="S452" s="89"/>
      <c r="T452" s="6"/>
      <c r="U452" s="89"/>
      <c r="V452" s="6"/>
      <c r="W452" s="89"/>
      <c r="X452" s="6"/>
      <c r="Y452" s="89"/>
      <c r="Z452" s="6"/>
      <c r="AA452" s="89"/>
    </row>
    <row r="453" spans="1:27" s="50" customFormat="1" ht="15.75" x14ac:dyDescent="0.25">
      <c r="A453" s="14" t="s">
        <v>55</v>
      </c>
      <c r="B453" s="8"/>
      <c r="C453" s="47">
        <v>2</v>
      </c>
      <c r="D453" s="8" t="s">
        <v>27</v>
      </c>
      <c r="E453" s="93">
        <v>1600</v>
      </c>
      <c r="F453" s="6"/>
      <c r="G453" s="89"/>
      <c r="H453" s="6"/>
      <c r="I453" s="89"/>
      <c r="J453" s="6"/>
      <c r="K453" s="89"/>
      <c r="L453" s="6"/>
      <c r="M453" s="89"/>
      <c r="N453" s="6"/>
      <c r="O453" s="89"/>
      <c r="P453" s="6"/>
      <c r="Q453" s="89"/>
      <c r="R453" s="6"/>
      <c r="S453" s="89"/>
      <c r="T453" s="6"/>
      <c r="U453" s="89"/>
      <c r="V453" s="6"/>
      <c r="W453" s="89"/>
      <c r="X453" s="6"/>
      <c r="Y453" s="89"/>
      <c r="Z453" s="6"/>
      <c r="AA453" s="89"/>
    </row>
    <row r="454" spans="1:27" s="50" customFormat="1" ht="15.75" x14ac:dyDescent="0.25">
      <c r="A454" s="14" t="s">
        <v>836</v>
      </c>
      <c r="B454" s="8"/>
      <c r="C454" s="47"/>
      <c r="D454" s="8" t="s">
        <v>3</v>
      </c>
      <c r="E454" s="93">
        <v>1341</v>
      </c>
      <c r="F454" s="6"/>
      <c r="G454" s="89"/>
      <c r="H454" s="6">
        <v>88</v>
      </c>
      <c r="I454" s="89">
        <v>0.01</v>
      </c>
      <c r="J454" s="6">
        <v>63</v>
      </c>
      <c r="K454" s="89">
        <f>((($J$2+2)*($J$2+4)*($J$2+2-2*J454))/(2*($J$2+2*J454)*($J$2+4*J454))+(($J$2+1)-J454+1))*$J$1</f>
        <v>6.3402109935735691</v>
      </c>
      <c r="L454" s="6"/>
      <c r="M454" s="89"/>
      <c r="N454" s="6"/>
      <c r="O454" s="89"/>
      <c r="P454" s="6"/>
      <c r="Q454" s="89"/>
      <c r="R454" s="6"/>
      <c r="S454" s="89"/>
      <c r="T454" s="6"/>
      <c r="U454" s="89"/>
      <c r="V454" s="6"/>
      <c r="W454" s="89"/>
      <c r="X454" s="6"/>
      <c r="Y454" s="89"/>
      <c r="Z454" s="6"/>
      <c r="AA454" s="89"/>
    </row>
    <row r="455" spans="1:27" s="50" customFormat="1" ht="15.75" x14ac:dyDescent="0.25">
      <c r="A455" s="14" t="s">
        <v>104</v>
      </c>
      <c r="B455" s="8"/>
      <c r="C455" s="47">
        <v>1</v>
      </c>
      <c r="D455" s="8" t="s">
        <v>35</v>
      </c>
      <c r="E455" s="93">
        <v>1787</v>
      </c>
      <c r="F455" s="6"/>
      <c r="G455" s="89"/>
      <c r="H455" s="6"/>
      <c r="I455" s="89"/>
      <c r="J455" s="6"/>
      <c r="K455" s="89"/>
      <c r="L455" s="6">
        <v>38</v>
      </c>
      <c r="M455" s="89">
        <f>((($L$2+2)*($L$2+4)*($L$2+2-2*L455))/(2*($L$2+2*L455)*($L$2+4*L455))+(($L$2+1)-L455+1))*$L$1</f>
        <v>19.571735078899248</v>
      </c>
      <c r="N455" s="6"/>
      <c r="O455" s="89"/>
      <c r="P455" s="6"/>
      <c r="Q455" s="89"/>
      <c r="R455" s="6"/>
      <c r="S455" s="89"/>
      <c r="T455" s="6"/>
      <c r="U455" s="89"/>
      <c r="V455" s="6"/>
      <c r="W455" s="89"/>
      <c r="X455" s="6"/>
      <c r="Y455" s="89"/>
      <c r="Z455" s="6"/>
      <c r="AA455" s="89"/>
    </row>
    <row r="456" spans="1:27" s="50" customFormat="1" ht="15.75" x14ac:dyDescent="0.25">
      <c r="A456" s="14" t="s">
        <v>986</v>
      </c>
      <c r="B456" s="8"/>
      <c r="C456" s="47"/>
      <c r="D456" s="8" t="s">
        <v>1</v>
      </c>
      <c r="E456" s="93">
        <v>1637</v>
      </c>
      <c r="F456" s="6">
        <v>91</v>
      </c>
      <c r="G456" s="89">
        <f>((($F$2+2)*($F$2+4)*($F$2+2-2*F456))/(2*($F$2+2*F456)*($F$2+4*F456))+(($F$2+1)-F456+1))*$F$1</f>
        <v>27.77617447389574</v>
      </c>
      <c r="H456" s="6">
        <v>39</v>
      </c>
      <c r="I456" s="89">
        <f>((($H$2+2)*($H$2+4)*($H$2+2-2*H456))/(2*($H$2+2*H456)*($H$2+4*H456))+(($H$2+1)-H456+1))*$H$1</f>
        <v>39.661325251780028</v>
      </c>
      <c r="J456" s="6"/>
      <c r="K456" s="89"/>
      <c r="L456" s="6"/>
      <c r="M456" s="89"/>
      <c r="N456" s="6"/>
      <c r="O456" s="89"/>
      <c r="P456" s="6"/>
      <c r="Q456" s="89"/>
      <c r="R456" s="6"/>
      <c r="S456" s="89"/>
      <c r="T456" s="6">
        <v>67</v>
      </c>
      <c r="U456" s="89">
        <f>((($T$2+2)*($T$2+4)*($T$2+2-2*T456))/(2*($T$2+2*T456)*($T$2+4*T456))+(($T$2+1)-T456+1))*$T$1</f>
        <v>43.447549307450522</v>
      </c>
      <c r="V456" s="6">
        <v>87</v>
      </c>
      <c r="W456" s="89">
        <f>((($V$2+2)*($V$2+4)*($V$2+2-2*V456))/(2*($V$2+2*V456)*($V$2+4*V456))+(($V$2+1)-V456+1))*$V$1</f>
        <v>4.156722600749359</v>
      </c>
      <c r="X456" s="6"/>
      <c r="Y456" s="89"/>
      <c r="Z456" s="6"/>
      <c r="AA456" s="89"/>
    </row>
    <row r="457" spans="1:27" s="50" customFormat="1" ht="15.75" x14ac:dyDescent="0.25">
      <c r="A457" s="14" t="s">
        <v>557</v>
      </c>
      <c r="B457" s="8"/>
      <c r="C457" s="47">
        <v>4</v>
      </c>
      <c r="D457" s="8" t="s">
        <v>34</v>
      </c>
      <c r="E457" s="93">
        <v>1200</v>
      </c>
      <c r="F457" s="6"/>
      <c r="G457" s="89"/>
      <c r="H457" s="6"/>
      <c r="I457" s="89"/>
      <c r="J457" s="6"/>
      <c r="K457" s="89"/>
      <c r="L457" s="6"/>
      <c r="M457" s="89"/>
      <c r="N457" s="6"/>
      <c r="O457" s="89"/>
      <c r="P457" s="6"/>
      <c r="Q457" s="89"/>
      <c r="R457" s="6"/>
      <c r="S457" s="89"/>
      <c r="T457" s="6"/>
      <c r="U457" s="89"/>
      <c r="V457" s="6"/>
      <c r="W457" s="89"/>
      <c r="X457" s="6"/>
      <c r="Y457" s="89"/>
      <c r="Z457" s="6"/>
      <c r="AA457" s="89"/>
    </row>
    <row r="458" spans="1:27" s="50" customFormat="1" ht="15.75" x14ac:dyDescent="0.25">
      <c r="A458" s="14" t="s">
        <v>591</v>
      </c>
      <c r="B458" s="8" t="s">
        <v>202</v>
      </c>
      <c r="C458" s="47" t="s">
        <v>108</v>
      </c>
      <c r="D458" s="8" t="s">
        <v>1</v>
      </c>
      <c r="E458" s="93">
        <v>2468.4114409920899</v>
      </c>
      <c r="F458" s="6"/>
      <c r="G458" s="89"/>
      <c r="H458" s="6"/>
      <c r="I458" s="89"/>
      <c r="J458" s="6"/>
      <c r="K458" s="89"/>
      <c r="L458" s="6"/>
      <c r="M458" s="89"/>
      <c r="N458" s="6"/>
      <c r="O458" s="89"/>
      <c r="P458" s="6"/>
      <c r="Q458" s="89"/>
      <c r="R458" s="6"/>
      <c r="S458" s="89"/>
      <c r="T458" s="6"/>
      <c r="U458" s="89"/>
      <c r="V458" s="6"/>
      <c r="W458" s="89"/>
      <c r="X458" s="6"/>
      <c r="Y458" s="89"/>
      <c r="Z458" s="6"/>
      <c r="AA458" s="89"/>
    </row>
    <row r="459" spans="1:27" s="50" customFormat="1" ht="15.75" x14ac:dyDescent="0.25">
      <c r="A459" s="14" t="s">
        <v>1087</v>
      </c>
      <c r="B459" s="83"/>
      <c r="C459" s="83"/>
      <c r="D459" s="47" t="s">
        <v>1</v>
      </c>
      <c r="E459" s="93">
        <v>1425.702144774307</v>
      </c>
      <c r="F459" s="83"/>
      <c r="G459" s="90"/>
      <c r="H459" s="6">
        <v>75</v>
      </c>
      <c r="I459" s="89">
        <f>((($H$2+2)*($H$2+4)*($H$2+2-2*H459))/(2*($H$2+2*H459)*($H$2+4*H459))+(($H$2+1)-H459+1))*$H$1</f>
        <v>9.8993774250826672</v>
      </c>
      <c r="J459" s="6"/>
      <c r="K459" s="90"/>
      <c r="L459" s="6"/>
      <c r="M459" s="89"/>
      <c r="N459" s="6"/>
      <c r="O459" s="90"/>
      <c r="P459" s="6"/>
      <c r="Q459" s="90"/>
      <c r="R459" s="6"/>
      <c r="S459" s="90"/>
      <c r="T459" s="6"/>
      <c r="U459" s="90"/>
      <c r="V459" s="6"/>
      <c r="W459" s="90"/>
      <c r="X459" s="6"/>
      <c r="Y459" s="90"/>
      <c r="Z459" s="6"/>
      <c r="AA459" s="90"/>
    </row>
    <row r="460" spans="1:27" s="50" customFormat="1" ht="15.75" x14ac:dyDescent="0.25">
      <c r="A460" s="14" t="s">
        <v>226</v>
      </c>
      <c r="B460" s="8"/>
      <c r="C460" s="47">
        <v>4</v>
      </c>
      <c r="D460" s="8" t="s">
        <v>16</v>
      </c>
      <c r="E460" s="93">
        <v>1200</v>
      </c>
      <c r="F460" s="6"/>
      <c r="G460" s="89"/>
      <c r="H460" s="6"/>
      <c r="I460" s="89"/>
      <c r="J460" s="6"/>
      <c r="K460" s="89"/>
      <c r="L460" s="6"/>
      <c r="M460" s="89"/>
      <c r="N460" s="6"/>
      <c r="O460" s="89"/>
      <c r="P460" s="6"/>
      <c r="Q460" s="89"/>
      <c r="R460" s="6"/>
      <c r="S460" s="89"/>
      <c r="T460" s="6"/>
      <c r="U460" s="89"/>
      <c r="V460" s="6"/>
      <c r="W460" s="89"/>
      <c r="X460" s="6"/>
      <c r="Y460" s="89"/>
      <c r="Z460" s="6"/>
      <c r="AA460" s="89"/>
    </row>
    <row r="461" spans="1:27" s="50" customFormat="1" ht="15.75" x14ac:dyDescent="0.25">
      <c r="A461" s="14" t="s">
        <v>776</v>
      </c>
      <c r="B461" s="8"/>
      <c r="C461" s="47"/>
      <c r="D461" s="8" t="s">
        <v>35</v>
      </c>
      <c r="E461" s="93">
        <v>1537</v>
      </c>
      <c r="F461" s="6"/>
      <c r="G461" s="89"/>
      <c r="H461" s="6"/>
      <c r="I461" s="89"/>
      <c r="J461" s="6"/>
      <c r="K461" s="89"/>
      <c r="L461" s="6">
        <v>46</v>
      </c>
      <c r="M461" s="89">
        <f>((($L$2+2)*($L$2+4)*($L$2+2-2*L461))/(2*($L$2+2*L461)*($L$2+4*L461))+(($L$2+1)-L461+1))*$L$1</f>
        <v>9.0836137085164452</v>
      </c>
      <c r="N461" s="6"/>
      <c r="O461" s="89"/>
      <c r="P461" s="6"/>
      <c r="Q461" s="89"/>
      <c r="R461" s="6">
        <v>32</v>
      </c>
      <c r="S461" s="89">
        <f>((($R$2+2)*($R$2+4)*($R$2+2-2*R461))/(2*($R$2+2*R461)*($R$2+4*R461))+(($R$2+1)-R461+1))*$R$1</f>
        <v>21.42409314823108</v>
      </c>
      <c r="T461" s="6"/>
      <c r="U461" s="89"/>
      <c r="V461" s="6">
        <v>66</v>
      </c>
      <c r="W461" s="89">
        <f>((($V$2+2)*($V$2+4)*($V$2+2-2*V461))/(2*($V$2+2*V461)*($V$2+4*V461))+(($V$2+1)-V461+1))*$V$1</f>
        <v>19.652785949891268</v>
      </c>
      <c r="X461" s="6"/>
      <c r="Y461" s="89"/>
      <c r="Z461" s="6"/>
      <c r="AA461" s="89"/>
    </row>
    <row r="462" spans="1:27" s="50" customFormat="1" ht="15.75" x14ac:dyDescent="0.25">
      <c r="A462" s="14" t="s">
        <v>963</v>
      </c>
      <c r="B462" s="83"/>
      <c r="C462" s="47">
        <v>1</v>
      </c>
      <c r="D462" s="8" t="s">
        <v>1</v>
      </c>
      <c r="E462" s="93">
        <v>1666.6473889745125</v>
      </c>
      <c r="F462" s="6"/>
      <c r="G462" s="89"/>
      <c r="H462" s="6"/>
      <c r="I462" s="89"/>
      <c r="J462" s="6"/>
      <c r="K462" s="89"/>
      <c r="L462" s="6"/>
      <c r="M462" s="89"/>
      <c r="N462" s="6"/>
      <c r="O462" s="89"/>
      <c r="P462" s="6"/>
      <c r="Q462" s="89"/>
      <c r="R462" s="6"/>
      <c r="S462" s="89"/>
      <c r="T462" s="6"/>
      <c r="U462" s="89"/>
      <c r="V462" s="6"/>
      <c r="W462" s="89"/>
      <c r="X462" s="6"/>
      <c r="Y462" s="89"/>
      <c r="Z462" s="6"/>
      <c r="AA462" s="89"/>
    </row>
    <row r="463" spans="1:27" s="50" customFormat="1" ht="15.75" x14ac:dyDescent="0.25">
      <c r="A463" s="14" t="s">
        <v>781</v>
      </c>
      <c r="B463" s="8"/>
      <c r="C463" s="47"/>
      <c r="D463" s="8" t="s">
        <v>35</v>
      </c>
      <c r="E463" s="93">
        <v>1251.5567658056245</v>
      </c>
      <c r="F463" s="6"/>
      <c r="G463" s="89"/>
      <c r="H463" s="6"/>
      <c r="I463" s="89"/>
      <c r="J463" s="6"/>
      <c r="K463" s="89"/>
      <c r="L463" s="6"/>
      <c r="M463" s="89"/>
      <c r="N463" s="6"/>
      <c r="O463" s="89"/>
      <c r="P463" s="6"/>
      <c r="Q463" s="89"/>
      <c r="R463" s="6"/>
      <c r="S463" s="89"/>
      <c r="T463" s="6"/>
      <c r="U463" s="89"/>
      <c r="V463" s="6"/>
      <c r="W463" s="89"/>
      <c r="X463" s="6"/>
      <c r="Y463" s="89"/>
      <c r="Z463" s="6"/>
      <c r="AA463" s="89"/>
    </row>
    <row r="464" spans="1:27" s="50" customFormat="1" ht="15.75" x14ac:dyDescent="0.25">
      <c r="A464" s="14" t="s">
        <v>1153</v>
      </c>
      <c r="B464" s="8"/>
      <c r="C464" s="47"/>
      <c r="D464" s="8" t="s">
        <v>3</v>
      </c>
      <c r="E464" s="93">
        <v>1267</v>
      </c>
      <c r="F464" s="6"/>
      <c r="G464" s="89"/>
      <c r="H464" s="6"/>
      <c r="I464" s="89"/>
      <c r="J464" s="6"/>
      <c r="K464" s="89"/>
      <c r="L464" s="6"/>
      <c r="M464" s="89"/>
      <c r="N464" s="6"/>
      <c r="O464" s="89"/>
      <c r="P464" s="6"/>
      <c r="Q464" s="89"/>
      <c r="R464" s="6"/>
      <c r="S464" s="89"/>
      <c r="T464" s="6"/>
      <c r="U464" s="89"/>
      <c r="V464" s="6">
        <v>81</v>
      </c>
      <c r="W464" s="89">
        <f>((($V$2+2)*($V$2+4)*($V$2+2-2*V464))/(2*($V$2+2*V464)*($V$2+4*V464))+(($V$2+1)-V464+1))*$V$1</f>
        <v>8.5202001482579686</v>
      </c>
      <c r="X464" s="6"/>
      <c r="Y464" s="89"/>
      <c r="Z464" s="6"/>
      <c r="AA464" s="89"/>
    </row>
    <row r="465" spans="1:27" s="50" customFormat="1" ht="15.75" x14ac:dyDescent="0.25">
      <c r="A465" s="14" t="s">
        <v>507</v>
      </c>
      <c r="B465" s="8"/>
      <c r="C465" s="47">
        <v>3</v>
      </c>
      <c r="D465" s="8" t="s">
        <v>478</v>
      </c>
      <c r="E465" s="93">
        <v>1400</v>
      </c>
      <c r="F465" s="6"/>
      <c r="G465" s="89"/>
      <c r="H465" s="6"/>
      <c r="I465" s="89"/>
      <c r="J465" s="6"/>
      <c r="K465" s="89"/>
      <c r="L465" s="6"/>
      <c r="M465" s="89"/>
      <c r="N465" s="6"/>
      <c r="O465" s="89"/>
      <c r="P465" s="6"/>
      <c r="Q465" s="89"/>
      <c r="R465" s="6"/>
      <c r="S465" s="89"/>
      <c r="T465" s="6"/>
      <c r="U465" s="89"/>
      <c r="V465" s="6"/>
      <c r="W465" s="89"/>
      <c r="X465" s="6"/>
      <c r="Y465" s="89"/>
      <c r="Z465" s="6"/>
      <c r="AA465" s="89"/>
    </row>
    <row r="466" spans="1:27" s="50" customFormat="1" ht="15.75" x14ac:dyDescent="0.25">
      <c r="A466" s="14" t="s">
        <v>191</v>
      </c>
      <c r="B466" s="8"/>
      <c r="C466" s="47">
        <v>4</v>
      </c>
      <c r="D466" s="8" t="s">
        <v>34</v>
      </c>
      <c r="E466" s="93">
        <v>1200</v>
      </c>
      <c r="F466" s="6"/>
      <c r="G466" s="89"/>
      <c r="H466" s="6"/>
      <c r="I466" s="89"/>
      <c r="J466" s="6"/>
      <c r="K466" s="89"/>
      <c r="L466" s="6"/>
      <c r="M466" s="89"/>
      <c r="N466" s="6"/>
      <c r="O466" s="89"/>
      <c r="P466" s="6"/>
      <c r="Q466" s="89"/>
      <c r="R466" s="6"/>
      <c r="S466" s="89"/>
      <c r="T466" s="6"/>
      <c r="U466" s="89"/>
      <c r="V466" s="6"/>
      <c r="W466" s="89"/>
      <c r="X466" s="6"/>
      <c r="Y466" s="89"/>
      <c r="Z466" s="6"/>
      <c r="AA466" s="89"/>
    </row>
    <row r="467" spans="1:27" s="50" customFormat="1" ht="15.75" x14ac:dyDescent="0.25">
      <c r="A467" s="14" t="s">
        <v>501</v>
      </c>
      <c r="B467" s="8"/>
      <c r="C467" s="47">
        <v>1</v>
      </c>
      <c r="D467" s="8" t="s">
        <v>478</v>
      </c>
      <c r="E467" s="93">
        <v>1778.8918757582453</v>
      </c>
      <c r="F467" s="6"/>
      <c r="G467" s="89"/>
      <c r="H467" s="6"/>
      <c r="I467" s="89"/>
      <c r="J467" s="6"/>
      <c r="K467" s="89"/>
      <c r="L467" s="6"/>
      <c r="M467" s="89"/>
      <c r="N467" s="6"/>
      <c r="O467" s="89"/>
      <c r="P467" s="6"/>
      <c r="Q467" s="89"/>
      <c r="R467" s="6"/>
      <c r="S467" s="89"/>
      <c r="T467" s="6"/>
      <c r="U467" s="89"/>
      <c r="V467" s="6"/>
      <c r="W467" s="89"/>
      <c r="X467" s="6"/>
      <c r="Y467" s="89"/>
      <c r="Z467" s="6"/>
      <c r="AA467" s="89"/>
    </row>
    <row r="468" spans="1:27" s="50" customFormat="1" ht="15.75" x14ac:dyDescent="0.25">
      <c r="A468" s="14" t="s">
        <v>1131</v>
      </c>
      <c r="B468" s="8"/>
      <c r="C468" s="47"/>
      <c r="D468" s="8" t="s">
        <v>1</v>
      </c>
      <c r="E468" s="93">
        <v>1628.0891568852687</v>
      </c>
      <c r="F468" s="6"/>
      <c r="G468" s="89"/>
      <c r="H468" s="6"/>
      <c r="I468" s="89"/>
      <c r="J468" s="6"/>
      <c r="K468" s="89"/>
      <c r="L468" s="6"/>
      <c r="M468" s="89"/>
      <c r="N468" s="6"/>
      <c r="O468" s="89"/>
      <c r="P468" s="6"/>
      <c r="Q468" s="89"/>
      <c r="R468" s="6"/>
      <c r="S468" s="89"/>
      <c r="T468" s="6">
        <v>96</v>
      </c>
      <c r="U468" s="89">
        <f>((($T$2+2)*($T$2+4)*($T$2+2-2*T468))/(2*($T$2+2*T468)*($T$2+4*T468))+(($T$2+1)-T468+1))*$T$1</f>
        <v>30.065962798351251</v>
      </c>
      <c r="V468" s="6"/>
      <c r="W468" s="89"/>
      <c r="X468" s="6"/>
      <c r="Y468" s="89"/>
      <c r="Z468" s="6"/>
      <c r="AA468" s="89"/>
    </row>
    <row r="469" spans="1:27" s="50" customFormat="1" ht="15.75" x14ac:dyDescent="0.25">
      <c r="A469" s="14" t="s">
        <v>667</v>
      </c>
      <c r="B469" s="8"/>
      <c r="C469" s="47" t="s">
        <v>36</v>
      </c>
      <c r="D469" s="8" t="s">
        <v>1</v>
      </c>
      <c r="E469" s="93">
        <v>2034.9786054125914</v>
      </c>
      <c r="F469" s="6"/>
      <c r="G469" s="89"/>
      <c r="H469" s="6"/>
      <c r="I469" s="89"/>
      <c r="J469" s="6"/>
      <c r="K469" s="89"/>
      <c r="L469" s="6"/>
      <c r="M469" s="89"/>
      <c r="N469" s="6"/>
      <c r="O469" s="89"/>
      <c r="P469" s="6"/>
      <c r="Q469" s="89"/>
      <c r="R469" s="6"/>
      <c r="S469" s="89"/>
      <c r="T469" s="6"/>
      <c r="U469" s="89"/>
      <c r="V469" s="6"/>
      <c r="W469" s="89"/>
      <c r="X469" s="6"/>
      <c r="Y469" s="89"/>
      <c r="Z469" s="6"/>
      <c r="AA469" s="89"/>
    </row>
    <row r="470" spans="1:27" s="50" customFormat="1" ht="15.75" x14ac:dyDescent="0.25">
      <c r="A470" s="14" t="s">
        <v>680</v>
      </c>
      <c r="B470" s="8"/>
      <c r="C470" s="47"/>
      <c r="D470" s="8" t="s">
        <v>3</v>
      </c>
      <c r="E470" s="93">
        <v>1391</v>
      </c>
      <c r="F470" s="6"/>
      <c r="G470" s="89"/>
      <c r="H470" s="6">
        <v>72</v>
      </c>
      <c r="I470" s="89">
        <f>((($H$2+2)*($H$2+4)*($H$2+2-2*H470))/(2*($H$2+2*H470)*($H$2+4*H470))+(($H$2+1)-H470+1))*$H$1</f>
        <v>12.228156068909401</v>
      </c>
      <c r="J470" s="6"/>
      <c r="K470" s="89"/>
      <c r="L470" s="6"/>
      <c r="M470" s="89"/>
      <c r="N470" s="6"/>
      <c r="O470" s="89"/>
      <c r="P470" s="6"/>
      <c r="Q470" s="89"/>
      <c r="R470" s="6">
        <v>36</v>
      </c>
      <c r="S470" s="89">
        <f>((($R$2+2)*($R$2+4)*($R$2+2-2*R470))/(2*($R$2+2*R470)*($R$2+4*R470))+(($R$2+1)-R470+1))*$R$1</f>
        <v>15.307760927743086</v>
      </c>
      <c r="T470" s="6"/>
      <c r="U470" s="89"/>
      <c r="V470" s="6">
        <v>83</v>
      </c>
      <c r="W470" s="89">
        <f>((($V$2+2)*($V$2+4)*($V$2+2-2*V470))/(2*($V$2+2*V470)*($V$2+4*V470))+(($V$2+1)-V470+1))*$V$1</f>
        <v>7.0613278806097695</v>
      </c>
      <c r="X470" s="6"/>
      <c r="Y470" s="89"/>
      <c r="Z470" s="6"/>
      <c r="AA470" s="89"/>
    </row>
    <row r="471" spans="1:27" s="50" customFormat="1" ht="15.75" x14ac:dyDescent="0.25">
      <c r="A471" s="14" t="s">
        <v>652</v>
      </c>
      <c r="B471" s="8"/>
      <c r="C471" s="47"/>
      <c r="D471" s="8" t="s">
        <v>1</v>
      </c>
      <c r="E471" s="93">
        <v>1732</v>
      </c>
      <c r="F471" s="6">
        <v>104</v>
      </c>
      <c r="G471" s="89">
        <f>((($F$2+2)*($F$2+4)*($F$2+2-2*F471))/(2*($F$2+2*F471)*($F$2+4*F471))+(($F$2+1)-F471+1))*$F$1</f>
        <v>21.687052718149278</v>
      </c>
      <c r="H471" s="6">
        <v>50</v>
      </c>
      <c r="I471" s="89">
        <f>((($H$2+2)*($H$2+4)*($H$2+2-2*H471))/(2*($H$2+2*H471)*($H$2+4*H471))+(($H$2+1)-H471+1))*$H$1</f>
        <v>29.964883394862429</v>
      </c>
      <c r="J471" s="6">
        <v>5</v>
      </c>
      <c r="K471" s="89">
        <f>((($J$2+2)*($J$2+4)*($J$2+2-2*J471))/(2*($J$2+2*J471)*($J$2+4*J471))+(($J$2+1)-J471+1))*$J$1</f>
        <v>84.84905660377359</v>
      </c>
      <c r="L471" s="6">
        <v>26</v>
      </c>
      <c r="M471" s="89">
        <f>((($L$2+2)*($L$2+4)*($L$2+2-2*L471))/(2*($L$2+2*L471)*($L$2+4*L471))+(($L$2+1)-L471+1))*$L$1</f>
        <v>36.379204132497641</v>
      </c>
      <c r="N471" s="6"/>
      <c r="O471" s="89"/>
      <c r="P471" s="6">
        <v>12</v>
      </c>
      <c r="Q471" s="89">
        <f>((($P$2+2)*($P$2+4)*($P$2+2-2*P471))/(2*($P$2+2*P471)*($P$2+4*P471))+(($P$2+1)-P471+1))*$P$1</f>
        <v>59.764275553749243</v>
      </c>
      <c r="R471" s="6">
        <v>26</v>
      </c>
      <c r="S471" s="89">
        <f>((($R$2+2)*($R$2+4)*($R$2+2-2*R471))/(2*($R$2+2*R471)*($R$2+4*R471))+(($R$2+1)-R471+1))*$R$1</f>
        <v>30.962099125364432</v>
      </c>
      <c r="T471" s="6">
        <v>90</v>
      </c>
      <c r="U471" s="89">
        <f>((($T$2+2)*($T$2+4)*($T$2+2-2*T471))/(2*($T$2+2*T471)*($T$2+4*T471))+(($T$2+1)-T471+1))*$T$1</f>
        <v>32.697919811388566</v>
      </c>
      <c r="V471" s="6">
        <v>43</v>
      </c>
      <c r="W471" s="89">
        <f>((($V$2+2)*($V$2+4)*($V$2+2-2*V471))/(2*($V$2+2*V471)*($V$2+4*V471))+(($V$2+1)-V471+1))*$V$1</f>
        <v>38.015814183345682</v>
      </c>
      <c r="X471" s="6"/>
      <c r="Y471" s="89"/>
      <c r="Z471" s="6"/>
      <c r="AA471" s="89"/>
    </row>
    <row r="472" spans="1:27" s="50" customFormat="1" ht="15.75" x14ac:dyDescent="0.25">
      <c r="A472" s="14" t="s">
        <v>1135</v>
      </c>
      <c r="B472" s="8"/>
      <c r="C472" s="47"/>
      <c r="D472" s="8" t="s">
        <v>1</v>
      </c>
      <c r="E472" s="93">
        <v>1541.3711140795801</v>
      </c>
      <c r="F472" s="6"/>
      <c r="G472" s="89"/>
      <c r="H472" s="6"/>
      <c r="I472" s="89"/>
      <c r="J472" s="6"/>
      <c r="K472" s="89"/>
      <c r="L472" s="6"/>
      <c r="M472" s="89"/>
      <c r="N472" s="6"/>
      <c r="O472" s="89"/>
      <c r="P472" s="6"/>
      <c r="Q472" s="89"/>
      <c r="R472" s="6"/>
      <c r="S472" s="89"/>
      <c r="T472" s="6">
        <v>11</v>
      </c>
      <c r="U472" s="89">
        <f>((($T$2+2)*($T$2+4)*($T$2+2-2*T472))/(2*($T$2+2*T472)*($T$2+4*T472))+(($T$2+1)-T472+1))*$T$1</f>
        <v>84.525226856622623</v>
      </c>
      <c r="V472" s="6"/>
      <c r="W472" s="89"/>
      <c r="X472" s="6"/>
      <c r="Y472" s="89"/>
      <c r="Z472" s="6"/>
      <c r="AA472" s="89"/>
    </row>
    <row r="473" spans="1:27" s="50" customFormat="1" ht="15.75" x14ac:dyDescent="0.25">
      <c r="A473" s="14" t="s">
        <v>239</v>
      </c>
      <c r="B473" s="8"/>
      <c r="C473" s="47">
        <v>1</v>
      </c>
      <c r="D473" s="8" t="s">
        <v>35</v>
      </c>
      <c r="E473" s="93">
        <v>1848</v>
      </c>
      <c r="F473" s="6"/>
      <c r="G473" s="89"/>
      <c r="H473" s="6"/>
      <c r="I473" s="89"/>
      <c r="J473" s="6"/>
      <c r="K473" s="89"/>
      <c r="L473" s="6"/>
      <c r="M473" s="89"/>
      <c r="N473" s="6"/>
      <c r="O473" s="89"/>
      <c r="P473" s="6"/>
      <c r="Q473" s="89"/>
      <c r="R473" s="6"/>
      <c r="S473" s="89"/>
      <c r="T473" s="6"/>
      <c r="U473" s="89"/>
      <c r="V473" s="6"/>
      <c r="W473" s="89"/>
      <c r="X473" s="6"/>
      <c r="Y473" s="89"/>
      <c r="Z473" s="6"/>
      <c r="AA473" s="89"/>
    </row>
    <row r="474" spans="1:27" s="50" customFormat="1" ht="15.75" x14ac:dyDescent="0.25">
      <c r="A474" s="14" t="s">
        <v>180</v>
      </c>
      <c r="B474" s="8"/>
      <c r="C474" s="47">
        <v>3</v>
      </c>
      <c r="D474" s="8" t="s">
        <v>1</v>
      </c>
      <c r="E474" s="93">
        <v>1478</v>
      </c>
      <c r="F474" s="6">
        <v>141</v>
      </c>
      <c r="G474" s="89">
        <f>((($F$2+2)*($F$2+4)*($F$2+2-2*F474))/(2*($F$2+2*F474)*($F$2+4*F474))+(($F$2+1)-F474+1))*$F$1</f>
        <v>5.1191208696309252</v>
      </c>
      <c r="H474" s="6">
        <v>54</v>
      </c>
      <c r="I474" s="89">
        <f>((($H$2+2)*($H$2+4)*($H$2+2-2*H474))/(2*($H$2+2*H474)*($H$2+4*H474))+(($H$2+1)-H474+1))*$H$1</f>
        <v>26.619160650045643</v>
      </c>
      <c r="J474" s="6">
        <v>61</v>
      </c>
      <c r="K474" s="89">
        <f>((($J$2+2)*($J$2+4)*($J$2+2-2*J474))/(2*($J$2+2*J474)*($J$2+4*J474))+(($J$2+1)-J474+1))*$J$1</f>
        <v>8.2930236750390591</v>
      </c>
      <c r="L474" s="6"/>
      <c r="M474" s="89"/>
      <c r="N474" s="6"/>
      <c r="O474" s="89"/>
      <c r="P474" s="6">
        <v>32</v>
      </c>
      <c r="Q474" s="89">
        <f>((($P$2+2)*($P$2+4)*($P$2+2-2*P474))/(2*($P$2+2*P474)*($P$2+4*P474))+(($P$2+1)-P474+1))*$P$1</f>
        <v>25.22331849730773</v>
      </c>
      <c r="R474" s="6">
        <v>25</v>
      </c>
      <c r="S474" s="89">
        <f>((($R$2+2)*($R$2+4)*($R$2+2-2*R474))/(2*($R$2+2*R474)*($R$2+4*R474))+(($R$2+1)-R474+1))*$R$1</f>
        <v>32.612524461839534</v>
      </c>
      <c r="T474" s="6">
        <v>171</v>
      </c>
      <c r="U474" s="89">
        <v>0.01</v>
      </c>
      <c r="V474" s="6">
        <v>74</v>
      </c>
      <c r="W474" s="89">
        <f>((($V$2+2)*($V$2+4)*($V$2+2-2*V474))/(2*($V$2+2*V474)*($V$2+4*V474))+(($V$2+1)-V474+1))*$V$1</f>
        <v>13.667791875218251</v>
      </c>
      <c r="X474" s="6"/>
      <c r="Y474" s="89"/>
      <c r="Z474" s="6"/>
      <c r="AA474" s="89"/>
    </row>
    <row r="475" spans="1:27" s="50" customFormat="1" ht="15.75" x14ac:dyDescent="0.25">
      <c r="A475" s="14" t="s">
        <v>512</v>
      </c>
      <c r="B475" s="8"/>
      <c r="C475" s="47">
        <v>3</v>
      </c>
      <c r="D475" s="8" t="s">
        <v>478</v>
      </c>
      <c r="E475" s="93">
        <v>1328.5289299591484</v>
      </c>
      <c r="F475" s="6"/>
      <c r="G475" s="89"/>
      <c r="H475" s="6"/>
      <c r="I475" s="89"/>
      <c r="J475" s="6"/>
      <c r="K475" s="89"/>
      <c r="L475" s="6"/>
      <c r="M475" s="89"/>
      <c r="N475" s="6"/>
      <c r="O475" s="89"/>
      <c r="P475" s="6"/>
      <c r="Q475" s="89"/>
      <c r="R475" s="6"/>
      <c r="S475" s="89"/>
      <c r="T475" s="6"/>
      <c r="U475" s="89"/>
      <c r="V475" s="6"/>
      <c r="W475" s="89"/>
      <c r="X475" s="6"/>
      <c r="Y475" s="89"/>
      <c r="Z475" s="6"/>
      <c r="AA475" s="89"/>
    </row>
    <row r="476" spans="1:27" s="50" customFormat="1" ht="15.75" x14ac:dyDescent="0.25">
      <c r="A476" s="14" t="s">
        <v>1055</v>
      </c>
      <c r="B476" s="8"/>
      <c r="C476" s="47"/>
      <c r="D476" s="8" t="s">
        <v>1</v>
      </c>
      <c r="E476" s="93">
        <v>1637</v>
      </c>
      <c r="F476" s="6">
        <v>68</v>
      </c>
      <c r="G476" s="89">
        <f>((($F$2+2)*($F$2+4)*($F$2+2-2*F476))/(2*($F$2+2*F476)*($F$2+4*F476))+(($F$2+1)-F476+1))*$F$1</f>
        <v>39.244709452299951</v>
      </c>
      <c r="H476" s="6"/>
      <c r="I476" s="89"/>
      <c r="J476" s="6"/>
      <c r="K476" s="89"/>
      <c r="L476" s="6"/>
      <c r="M476" s="89"/>
      <c r="N476" s="6"/>
      <c r="O476" s="89"/>
      <c r="P476" s="6"/>
      <c r="Q476" s="89"/>
      <c r="R476" s="6"/>
      <c r="S476" s="89"/>
      <c r="T476" s="6"/>
      <c r="U476" s="89"/>
      <c r="V476" s="6"/>
      <c r="W476" s="89"/>
      <c r="X476" s="6"/>
      <c r="Y476" s="89"/>
      <c r="Z476" s="6"/>
      <c r="AA476" s="89"/>
    </row>
    <row r="477" spans="1:27" s="50" customFormat="1" ht="15.75" x14ac:dyDescent="0.25">
      <c r="A477" s="14" t="s">
        <v>987</v>
      </c>
      <c r="B477" s="8"/>
      <c r="C477" s="47"/>
      <c r="D477" s="8" t="s">
        <v>1</v>
      </c>
      <c r="E477" s="93">
        <v>1400</v>
      </c>
      <c r="F477" s="6">
        <v>145</v>
      </c>
      <c r="G477" s="89">
        <f>((($F$2+2)*($F$2+4)*($F$2+2-2*F477))/(2*($F$2+2*F477)*($F$2+4*F477))+(($F$2+1)-F477+1))*$F$1</f>
        <v>3.3689948270783985</v>
      </c>
      <c r="H477" s="6"/>
      <c r="I477" s="89"/>
      <c r="J477" s="6">
        <v>65</v>
      </c>
      <c r="K477" s="89">
        <f>((($J$2+2)*($J$2+4)*($J$2+2-2*J477))/(2*($J$2+2*J477)*($J$2+4*J477))+(($J$2+1)-J477+1))*$J$1</f>
        <v>4.3951972555746144</v>
      </c>
      <c r="L477" s="6"/>
      <c r="M477" s="89"/>
      <c r="N477" s="6"/>
      <c r="O477" s="89"/>
      <c r="P477" s="6"/>
      <c r="Q477" s="89"/>
      <c r="R477" s="6"/>
      <c r="S477" s="89"/>
      <c r="T477" s="6"/>
      <c r="U477" s="89"/>
      <c r="V477" s="6">
        <v>93</v>
      </c>
      <c r="W477" s="89">
        <v>0.01</v>
      </c>
      <c r="X477" s="6"/>
      <c r="Y477" s="89"/>
      <c r="Z477" s="6"/>
      <c r="AA477" s="89"/>
    </row>
    <row r="478" spans="1:27" s="50" customFormat="1" ht="15.75" x14ac:dyDescent="0.25">
      <c r="A478" s="14" t="s">
        <v>676</v>
      </c>
      <c r="B478" s="8"/>
      <c r="C478" s="47"/>
      <c r="D478" s="8" t="s">
        <v>1</v>
      </c>
      <c r="E478" s="93">
        <v>1559.7182440819172</v>
      </c>
      <c r="F478" s="6"/>
      <c r="G478" s="89"/>
      <c r="H478" s="6"/>
      <c r="I478" s="89"/>
      <c r="J478" s="6"/>
      <c r="K478" s="89"/>
      <c r="L478" s="6"/>
      <c r="M478" s="89"/>
      <c r="N478" s="6"/>
      <c r="O478" s="89"/>
      <c r="P478" s="6"/>
      <c r="Q478" s="89"/>
      <c r="R478" s="6"/>
      <c r="S478" s="89"/>
      <c r="T478" s="6"/>
      <c r="U478" s="89"/>
      <c r="V478" s="6"/>
      <c r="W478" s="89"/>
      <c r="X478" s="6"/>
      <c r="Y478" s="89"/>
      <c r="Z478" s="6"/>
      <c r="AA478" s="89"/>
    </row>
    <row r="479" spans="1:27" s="50" customFormat="1" ht="15.75" x14ac:dyDescent="0.25">
      <c r="A479" s="14" t="s">
        <v>1079</v>
      </c>
      <c r="B479" s="8"/>
      <c r="C479" s="47">
        <v>4</v>
      </c>
      <c r="D479" s="8" t="s">
        <v>1</v>
      </c>
      <c r="E479" s="93">
        <v>1527</v>
      </c>
      <c r="F479" s="6">
        <v>151</v>
      </c>
      <c r="G479" s="89">
        <f>((($F$2+2)*($F$2+4)*($F$2+2-2*F479))/(2*($F$2+2*F479)*($F$2+4*F479))+(($F$2+1)-F479+1))*$F$1</f>
        <v>0.75355628688929444</v>
      </c>
      <c r="H479" s="6">
        <v>68</v>
      </c>
      <c r="I479" s="89">
        <f>((($H$2+2)*($H$2+4)*($H$2+2-2*H479))/(2*($H$2+2*H479)*($H$2+4*H479))+(($H$2+1)-H479+1))*$H$1</f>
        <v>15.357381911048408</v>
      </c>
      <c r="J479" s="6">
        <v>50</v>
      </c>
      <c r="K479" s="89">
        <f>((($J$2+2)*($J$2+4)*($J$2+2-2*J479))/(2*($J$2+2*J479)*($J$2+4*J479))+(($J$2+1)-J479+1))*$J$1</f>
        <v>19.221605623381429</v>
      </c>
      <c r="L479" s="6"/>
      <c r="M479" s="89"/>
      <c r="N479" s="6"/>
      <c r="O479" s="89"/>
      <c r="P479" s="6">
        <v>34</v>
      </c>
      <c r="Q479" s="89">
        <f>((($P$2+2)*($P$2+4)*($P$2+2-2*P479))/(2*($P$2+2*P479)*($P$2+4*P479))+(($P$2+1)-P479+1))*$P$1</f>
        <v>22.337486691030474</v>
      </c>
      <c r="R479" s="6">
        <v>35</v>
      </c>
      <c r="S479" s="89">
        <f>((($R$2+2)*($R$2+4)*($R$2+2-2*R479))/(2*($R$2+2*R479)*($R$2+4*R479))+(($R$2+1)-R479+1))*$R$1</f>
        <v>16.82345463213094</v>
      </c>
      <c r="T479" s="6">
        <v>159</v>
      </c>
      <c r="U479" s="89">
        <f>((($T$2+2)*($T$2+4)*($T$2+2-2*T479))/(2*($T$2+2*T479)*($T$2+4*T479))+(($T$2+1)-T479+1))*$T$1</f>
        <v>4.3582553156603092</v>
      </c>
      <c r="V479" s="6">
        <v>57</v>
      </c>
      <c r="W479" s="89">
        <f>((($V$2+2)*($V$2+4)*($V$2+2-2*V479))/(2*($V$2+2*V479)*($V$2+4*V479))+(($V$2+1)-V479+1))*$V$1</f>
        <v>26.574497150124827</v>
      </c>
      <c r="X479" s="6"/>
      <c r="Y479" s="89"/>
      <c r="Z479" s="6"/>
      <c r="AA479" s="89"/>
    </row>
    <row r="480" spans="1:27" s="50" customFormat="1" ht="15.75" x14ac:dyDescent="0.25">
      <c r="A480" s="14" t="s">
        <v>1067</v>
      </c>
      <c r="B480" s="8"/>
      <c r="C480" s="47">
        <v>4</v>
      </c>
      <c r="D480" s="8" t="s">
        <v>1</v>
      </c>
      <c r="E480" s="93">
        <v>1568</v>
      </c>
      <c r="F480" s="6">
        <v>117</v>
      </c>
      <c r="G480" s="89">
        <f>((($F$2+2)*($F$2+4)*($F$2+2-2*F480))/(2*($F$2+2*F480)*($F$2+4*F480))+(($F$2+1)-F480+1))*$F$1</f>
        <v>15.767062542839957</v>
      </c>
      <c r="H480" s="6">
        <v>63</v>
      </c>
      <c r="I480" s="89">
        <f>((($H$2+2)*($H$2+4)*($H$2+2-2*H480))/(2*($H$2+2*H480)*($H$2+4*H480))+(($H$2+1)-H480+1))*$H$1</f>
        <v>19.31592225531881</v>
      </c>
      <c r="J480" s="6"/>
      <c r="K480" s="89"/>
      <c r="L480" s="6"/>
      <c r="M480" s="89"/>
      <c r="N480" s="6"/>
      <c r="O480" s="89"/>
      <c r="P480" s="6">
        <v>36</v>
      </c>
      <c r="Q480" s="89">
        <f>((($P$2+2)*($P$2+4)*($P$2+2-2*P480))/(2*($P$2+2*P480)*($P$2+4*P480))+(($P$2+1)-P480+1))*$P$1</f>
        <v>19.491563114309351</v>
      </c>
      <c r="R480" s="6"/>
      <c r="S480" s="89"/>
      <c r="T480" s="6">
        <v>145</v>
      </c>
      <c r="U480" s="89">
        <f>((($T$2+2)*($T$2+4)*($T$2+2-2*T480))/(2*($T$2+2*T480)*($T$2+4*T480))+(($T$2+1)-T480+1))*$T$1</f>
        <v>9.883935672028727</v>
      </c>
      <c r="V480" s="6">
        <v>71</v>
      </c>
      <c r="W480" s="89">
        <f>((($V$2+2)*($V$2+4)*($V$2+2-2*V480))/(2*($V$2+2*V480)*($V$2+4*V480))+(($V$2+1)-V480+1))*$V$1</f>
        <v>15.897456300893875</v>
      </c>
      <c r="X480" s="6"/>
      <c r="Y480" s="89"/>
      <c r="Z480" s="6"/>
      <c r="AA480" s="89"/>
    </row>
    <row r="481" spans="1:27" s="50" customFormat="1" ht="15.75" x14ac:dyDescent="0.25">
      <c r="A481" s="14" t="s">
        <v>1060</v>
      </c>
      <c r="B481" s="83"/>
      <c r="C481" s="47">
        <v>2</v>
      </c>
      <c r="D481" s="8" t="s">
        <v>1</v>
      </c>
      <c r="E481" s="93">
        <v>1681</v>
      </c>
      <c r="F481" s="6">
        <v>97</v>
      </c>
      <c r="G481" s="89">
        <f>((($F$2+2)*($F$2+4)*($F$2+2-2*F481))/(2*($F$2+2*F481)*($F$2+4*F481))+(($F$2+1)-F481+1))*$F$1</f>
        <v>24.940461290899339</v>
      </c>
      <c r="H481" s="6">
        <v>58</v>
      </c>
      <c r="I481" s="89">
        <f>((($H$2+2)*($H$2+4)*($H$2+2-2*H481))/(2*($H$2+2*H481)*($H$2+4*H481))+(($H$2+1)-H481+1))*$H$1</f>
        <v>23.340081331883741</v>
      </c>
      <c r="J481" s="6"/>
      <c r="K481" s="89"/>
      <c r="L481" s="6"/>
      <c r="M481" s="89"/>
      <c r="N481" s="6"/>
      <c r="O481" s="89"/>
      <c r="P481" s="6"/>
      <c r="Q481" s="89"/>
      <c r="R481" s="6"/>
      <c r="S481" s="89"/>
      <c r="T481" s="6">
        <v>93</v>
      </c>
      <c r="U481" s="89">
        <f>((($T$2+2)*($T$2+4)*($T$2+2-2*T481))/(2*($T$2+2*T481)*($T$2+4*T481))+(($T$2+1)-T481+1))*$T$1</f>
        <v>31.375226413394355</v>
      </c>
      <c r="V481" s="6">
        <v>49</v>
      </c>
      <c r="W481" s="89">
        <f>((($V$2+2)*($V$2+4)*($V$2+2-2*V481))/(2*($V$2+2*V481)*($V$2+4*V481))+(($V$2+1)-V481+1))*$V$1</f>
        <v>32.979601748421558</v>
      </c>
      <c r="X481" s="6"/>
      <c r="Y481" s="89"/>
      <c r="Z481" s="6"/>
      <c r="AA481" s="89"/>
    </row>
    <row r="482" spans="1:27" s="50" customFormat="1" ht="15.75" x14ac:dyDescent="0.25">
      <c r="A482" s="14" t="s">
        <v>59</v>
      </c>
      <c r="B482" s="8"/>
      <c r="C482" s="47">
        <v>1</v>
      </c>
      <c r="D482" s="8" t="s">
        <v>3</v>
      </c>
      <c r="E482" s="93">
        <v>1632.6572018464469</v>
      </c>
      <c r="F482" s="6"/>
      <c r="G482" s="89"/>
      <c r="H482" s="6">
        <v>66</v>
      </c>
      <c r="I482" s="89">
        <f>((($H$2+2)*($H$2+4)*($H$2+2-2*H482))/(2*($H$2+2*H482)*($H$2+4*H482))+(($H$2+1)-H482+1))*$H$1</f>
        <v>16.933918696326323</v>
      </c>
      <c r="J482" s="6"/>
      <c r="K482" s="89"/>
      <c r="L482" s="6"/>
      <c r="M482" s="89"/>
      <c r="N482" s="6"/>
      <c r="O482" s="89"/>
      <c r="P482" s="6"/>
      <c r="Q482" s="89"/>
      <c r="R482" s="6"/>
      <c r="S482" s="89"/>
      <c r="T482" s="6"/>
      <c r="U482" s="89"/>
      <c r="V482" s="6"/>
      <c r="W482" s="89"/>
      <c r="X482" s="6"/>
      <c r="Y482" s="89"/>
      <c r="Z482" s="6"/>
      <c r="AA482" s="89"/>
    </row>
    <row r="483" spans="1:27" s="50" customFormat="1" ht="15.75" x14ac:dyDescent="0.25">
      <c r="A483" s="14" t="s">
        <v>392</v>
      </c>
      <c r="B483" s="8"/>
      <c r="C483" s="47" t="s">
        <v>36</v>
      </c>
      <c r="D483" s="8" t="s">
        <v>1</v>
      </c>
      <c r="E483" s="93">
        <v>1824.0131296547659</v>
      </c>
      <c r="F483" s="6">
        <v>96</v>
      </c>
      <c r="G483" s="89">
        <f>((($F$2+2)*($F$2+4)*($F$2+2-2*F483))/(2*($F$2+2*F483)*($F$2+4*F483))+(($F$2+1)-F483+1))*$F$1</f>
        <v>25.409816762225667</v>
      </c>
      <c r="H483" s="6"/>
      <c r="I483" s="89"/>
      <c r="J483" s="6"/>
      <c r="K483" s="89"/>
      <c r="L483" s="6"/>
      <c r="M483" s="89"/>
      <c r="N483" s="6"/>
      <c r="O483" s="89"/>
      <c r="P483" s="6"/>
      <c r="Q483" s="89"/>
      <c r="R483" s="6"/>
      <c r="S483" s="89"/>
      <c r="T483" s="6">
        <v>33</v>
      </c>
      <c r="U483" s="89">
        <f>((($T$2+2)*($T$2+4)*($T$2+2-2*T483))/(2*($T$2+2*T483)*($T$2+4*T483))+(($T$2+1)-T483+1))*$T$1</f>
        <v>63.53506627417719</v>
      </c>
      <c r="V483" s="6"/>
      <c r="W483" s="89"/>
      <c r="X483" s="6"/>
      <c r="Y483" s="89"/>
      <c r="Z483" s="6"/>
      <c r="AA483" s="89"/>
    </row>
    <row r="484" spans="1:27" s="50" customFormat="1" ht="15.75" x14ac:dyDescent="0.25">
      <c r="A484" s="14" t="s">
        <v>375</v>
      </c>
      <c r="B484" s="8"/>
      <c r="C484" s="47">
        <v>1</v>
      </c>
      <c r="D484" s="8" t="s">
        <v>3</v>
      </c>
      <c r="E484" s="93">
        <v>1800</v>
      </c>
      <c r="F484" s="6"/>
      <c r="G484" s="89"/>
      <c r="H484" s="6"/>
      <c r="I484" s="89"/>
      <c r="J484" s="6"/>
      <c r="K484" s="89"/>
      <c r="L484" s="6"/>
      <c r="M484" s="89"/>
      <c r="N484" s="6"/>
      <c r="O484" s="89"/>
      <c r="P484" s="6"/>
      <c r="Q484" s="89"/>
      <c r="R484" s="6"/>
      <c r="S484" s="89"/>
      <c r="T484" s="6"/>
      <c r="U484" s="89"/>
      <c r="V484" s="6"/>
      <c r="W484" s="89"/>
      <c r="X484" s="6"/>
      <c r="Y484" s="89"/>
      <c r="Z484" s="6"/>
      <c r="AA484" s="89"/>
    </row>
    <row r="485" spans="1:27" s="50" customFormat="1" ht="15.75" x14ac:dyDescent="0.25">
      <c r="A485" s="14" t="s">
        <v>964</v>
      </c>
      <c r="B485" s="8"/>
      <c r="C485" s="47">
        <v>2</v>
      </c>
      <c r="D485" s="8" t="s">
        <v>1</v>
      </c>
      <c r="E485" s="93">
        <v>1704.586467839903</v>
      </c>
      <c r="F485" s="6"/>
      <c r="G485" s="89"/>
      <c r="H485" s="6"/>
      <c r="I485" s="89"/>
      <c r="J485" s="6"/>
      <c r="K485" s="89"/>
      <c r="L485" s="6"/>
      <c r="M485" s="89"/>
      <c r="N485" s="6"/>
      <c r="O485" s="89"/>
      <c r="P485" s="6"/>
      <c r="Q485" s="89"/>
      <c r="R485" s="6"/>
      <c r="S485" s="89"/>
      <c r="T485" s="6"/>
      <c r="U485" s="89"/>
      <c r="V485" s="6"/>
      <c r="W485" s="89"/>
      <c r="X485" s="6"/>
      <c r="Y485" s="89"/>
      <c r="Z485" s="6"/>
      <c r="AA485" s="89"/>
    </row>
    <row r="486" spans="1:27" s="50" customFormat="1" ht="15.75" x14ac:dyDescent="0.25">
      <c r="A486" s="14" t="s">
        <v>810</v>
      </c>
      <c r="B486" s="8"/>
      <c r="C486" s="47"/>
      <c r="D486" s="8" t="s">
        <v>1</v>
      </c>
      <c r="E486" s="93">
        <v>1862.1030225017803</v>
      </c>
      <c r="F486" s="6">
        <v>22</v>
      </c>
      <c r="G486" s="89">
        <f>((($F$2+2)*($F$2+4)*($F$2+2-2*F486))/(2*($F$2+2*F486)*($F$2+4*F486))+(($F$2+1)-F486+1))*$F$1</f>
        <v>70.437391001046393</v>
      </c>
      <c r="H486" s="6">
        <v>11</v>
      </c>
      <c r="I486" s="89">
        <f>((($H$2+2)*($H$2+4)*($H$2+2-2*H486))/(2*($H$2+2*H486)*($H$2+4*H486))+(($H$2+1)-H486+1))*$H$1</f>
        <v>74.183927617697918</v>
      </c>
      <c r="J486" s="6">
        <v>22</v>
      </c>
      <c r="K486" s="89">
        <f>((($J$2+2)*($J$2+4)*($J$2+2-2*J486))/(2*($J$2+2*J486)*($J$2+4*J486))+(($J$2+1)-J486+1))*$J$1</f>
        <v>51.076640730079319</v>
      </c>
      <c r="L486" s="6">
        <v>11</v>
      </c>
      <c r="M486" s="89">
        <f>((($L$2+2)*($L$2+4)*($L$2+2-2*L486))/(2*($L$2+2*L486)*($L$2+4*L486))+(($L$2+1)-L486+1))*$L$1</f>
        <v>63.49106742652237</v>
      </c>
      <c r="N486" s="6"/>
      <c r="O486" s="89"/>
      <c r="P486" s="6">
        <v>31</v>
      </c>
      <c r="Q486" s="89">
        <f>((($P$2+2)*($P$2+4)*($P$2+2-2*P486))/(2*($P$2+2*P486)*($P$2+4*P486))+(($P$2+1)-P486+1))*$P$1</f>
        <v>26.68362717137672</v>
      </c>
      <c r="R486" s="6"/>
      <c r="S486" s="89"/>
      <c r="T486" s="6">
        <v>53</v>
      </c>
      <c r="U486" s="89">
        <f>((($T$2+2)*($T$2+4)*($T$2+2-2*T486))/(2*($T$2+2*T486)*($T$2+4*T486))+(($T$2+1)-T486+1))*$T$1</f>
        <v>50.818731954277588</v>
      </c>
      <c r="V486" s="6">
        <v>11</v>
      </c>
      <c r="W486" s="89">
        <f>((($V$2+2)*($V$2+4)*($V$2+2-2*V486))/(2*($V$2+2*V486)*($V$2+4*V486))+(($V$2+1)-V486+1))*$V$1</f>
        <v>75.172624955128072</v>
      </c>
      <c r="X486" s="6">
        <v>1</v>
      </c>
      <c r="Y486" s="89">
        <f>((($X$2+2)*($X$2+4)*($X$2+2-2*X486))/(2*($X$2+2*X486)*($X$2+4*X486))+(($X$2+1)-X486+1))*$X$1</f>
        <v>100</v>
      </c>
      <c r="Z486" s="6"/>
      <c r="AA486" s="89"/>
    </row>
    <row r="487" spans="1:27" s="50" customFormat="1" ht="15.75" x14ac:dyDescent="0.25">
      <c r="A487" s="14" t="s">
        <v>450</v>
      </c>
      <c r="B487" s="8"/>
      <c r="C487" s="47">
        <v>1</v>
      </c>
      <c r="D487" s="8" t="s">
        <v>3</v>
      </c>
      <c r="E487" s="93">
        <v>1800</v>
      </c>
      <c r="F487" s="6"/>
      <c r="G487" s="89"/>
      <c r="H487" s="6"/>
      <c r="I487" s="89"/>
      <c r="J487" s="6"/>
      <c r="K487" s="89"/>
      <c r="L487" s="6"/>
      <c r="M487" s="89"/>
      <c r="N487" s="6"/>
      <c r="O487" s="89"/>
      <c r="P487" s="6"/>
      <c r="Q487" s="89"/>
      <c r="R487" s="6"/>
      <c r="S487" s="89"/>
      <c r="T487" s="6"/>
      <c r="U487" s="89"/>
      <c r="V487" s="6"/>
      <c r="W487" s="89"/>
      <c r="X487" s="6"/>
      <c r="Y487" s="89"/>
      <c r="Z487" s="6"/>
      <c r="AA487" s="89"/>
    </row>
    <row r="488" spans="1:27" s="50" customFormat="1" ht="15.75" x14ac:dyDescent="0.25">
      <c r="A488" s="14" t="s">
        <v>965</v>
      </c>
      <c r="B488" s="8"/>
      <c r="C488" s="47">
        <v>4</v>
      </c>
      <c r="D488" s="8" t="s">
        <v>1</v>
      </c>
      <c r="E488" s="93">
        <v>1212.4045670635728</v>
      </c>
      <c r="F488" s="6"/>
      <c r="G488" s="89"/>
      <c r="H488" s="6"/>
      <c r="I488" s="89"/>
      <c r="J488" s="6"/>
      <c r="K488" s="89"/>
      <c r="L488" s="6"/>
      <c r="M488" s="89"/>
      <c r="N488" s="6"/>
      <c r="O488" s="89"/>
      <c r="P488" s="6"/>
      <c r="Q488" s="89"/>
      <c r="R488" s="6"/>
      <c r="S488" s="89"/>
      <c r="T488" s="6"/>
      <c r="U488" s="89"/>
      <c r="V488" s="6"/>
      <c r="W488" s="89"/>
      <c r="X488" s="6"/>
      <c r="Y488" s="89"/>
      <c r="Z488" s="6"/>
      <c r="AA488" s="89"/>
    </row>
    <row r="489" spans="1:27" s="81" customFormat="1" ht="15.75" x14ac:dyDescent="0.25">
      <c r="A489" s="82" t="s">
        <v>820</v>
      </c>
      <c r="B489" s="8"/>
      <c r="C489" s="47"/>
      <c r="D489" s="8" t="s">
        <v>824</v>
      </c>
      <c r="E489" s="93">
        <v>1192.880510058937</v>
      </c>
      <c r="F489" s="6"/>
      <c r="G489" s="89"/>
      <c r="H489" s="6"/>
      <c r="I489" s="89"/>
      <c r="J489" s="6"/>
      <c r="K489" s="89"/>
      <c r="L489" s="6"/>
      <c r="M489" s="89"/>
      <c r="N489" s="6"/>
      <c r="O489" s="89"/>
      <c r="P489" s="6"/>
      <c r="Q489" s="89"/>
      <c r="R489" s="6"/>
      <c r="S489" s="89"/>
      <c r="T489" s="6"/>
      <c r="U489" s="89"/>
      <c r="V489" s="6"/>
      <c r="W489" s="89"/>
      <c r="X489" s="6"/>
      <c r="Y489" s="89"/>
      <c r="Z489" s="6"/>
      <c r="AA489" s="89"/>
    </row>
    <row r="490" spans="1:27" s="81" customFormat="1" ht="15.75" x14ac:dyDescent="0.25">
      <c r="A490" s="82" t="s">
        <v>1099</v>
      </c>
      <c r="B490" s="8"/>
      <c r="C490" s="47"/>
      <c r="D490" s="8" t="s">
        <v>3</v>
      </c>
      <c r="E490" s="93">
        <v>1206</v>
      </c>
      <c r="F490" s="6"/>
      <c r="G490" s="89"/>
      <c r="H490" s="6"/>
      <c r="I490" s="89"/>
      <c r="J490" s="6">
        <v>67</v>
      </c>
      <c r="K490" s="89">
        <f>((($J$2+2)*($J$2+4)*($J$2+2-2*J490))/(2*($J$2+2*J490)*($J$2+4*J490))+(($J$2+1)-J490+1))*$J$1</f>
        <v>2.4571646231340591</v>
      </c>
      <c r="L490" s="6"/>
      <c r="M490" s="89"/>
      <c r="N490" s="6"/>
      <c r="O490" s="89"/>
      <c r="P490" s="6"/>
      <c r="Q490" s="89"/>
      <c r="R490" s="6"/>
      <c r="S490" s="89"/>
      <c r="T490" s="6"/>
      <c r="U490" s="89"/>
      <c r="V490" s="6"/>
      <c r="W490" s="89"/>
      <c r="X490" s="6"/>
      <c r="Y490" s="89"/>
      <c r="Z490" s="6"/>
      <c r="AA490" s="89"/>
    </row>
    <row r="491" spans="1:27" s="81" customFormat="1" ht="15.75" x14ac:dyDescent="0.25">
      <c r="A491" s="82" t="s">
        <v>595</v>
      </c>
      <c r="B491" s="8"/>
      <c r="C491" s="47">
        <v>2</v>
      </c>
      <c r="D491" s="8" t="s">
        <v>3</v>
      </c>
      <c r="E491" s="93">
        <v>1414</v>
      </c>
      <c r="F491" s="6"/>
      <c r="G491" s="89"/>
      <c r="H491" s="6"/>
      <c r="I491" s="89"/>
      <c r="J491" s="6">
        <v>57</v>
      </c>
      <c r="K491" s="89">
        <f>((($J$2+2)*($J$2+4)*($J$2+2-2*J491))/(2*($J$2+2*J491)*($J$2+4*J491))+(($J$2+1)-J491+1))*$J$1</f>
        <v>12.225886550203434</v>
      </c>
      <c r="L491" s="6"/>
      <c r="M491" s="89"/>
      <c r="N491" s="6"/>
      <c r="O491" s="89"/>
      <c r="P491" s="6"/>
      <c r="Q491" s="89"/>
      <c r="R491" s="6"/>
      <c r="S491" s="89"/>
      <c r="T491" s="6"/>
      <c r="U491" s="89"/>
      <c r="V491" s="6"/>
      <c r="W491" s="89"/>
      <c r="X491" s="6"/>
      <c r="Y491" s="89"/>
      <c r="Z491" s="6"/>
      <c r="AA491" s="89"/>
    </row>
    <row r="492" spans="1:27" s="81" customFormat="1" ht="15.75" x14ac:dyDescent="0.25">
      <c r="A492" s="82" t="s">
        <v>94</v>
      </c>
      <c r="B492" s="8" t="s">
        <v>203</v>
      </c>
      <c r="C492" s="47" t="s">
        <v>36</v>
      </c>
      <c r="D492" s="8" t="s">
        <v>3</v>
      </c>
      <c r="E492" s="93">
        <v>1963</v>
      </c>
      <c r="F492" s="6"/>
      <c r="G492" s="89"/>
      <c r="H492" s="6"/>
      <c r="I492" s="89"/>
      <c r="J492" s="6"/>
      <c r="K492" s="89"/>
      <c r="L492" s="6"/>
      <c r="M492" s="89"/>
      <c r="N492" s="6"/>
      <c r="O492" s="89"/>
      <c r="P492" s="6"/>
      <c r="Q492" s="89"/>
      <c r="R492" s="6"/>
      <c r="S492" s="89"/>
      <c r="T492" s="6">
        <v>110</v>
      </c>
      <c r="U492" s="89">
        <f>((($T$2+2)*($T$2+4)*($T$2+2-2*T492))/(2*($T$2+2*T492)*($T$2+4*T492))+(($T$2+1)-T492+1))*$T$1</f>
        <v>24.103439349145102</v>
      </c>
      <c r="V492" s="6">
        <v>51</v>
      </c>
      <c r="W492" s="89">
        <f>((($V$2+2)*($V$2+4)*($V$2+2-2*V492))/(2*($V$2+2*V492)*($V$2+4*V492))+(($V$2+1)-V492+1))*$V$1</f>
        <v>31.349844030626709</v>
      </c>
      <c r="X492" s="6"/>
      <c r="Y492" s="89"/>
      <c r="Z492" s="6"/>
      <c r="AA492" s="89"/>
    </row>
    <row r="493" spans="1:27" s="81" customFormat="1" ht="15.75" x14ac:dyDescent="0.25">
      <c r="A493" s="82" t="s">
        <v>458</v>
      </c>
      <c r="B493" s="8"/>
      <c r="C493" s="47">
        <v>1</v>
      </c>
      <c r="D493" s="8" t="s">
        <v>3</v>
      </c>
      <c r="E493" s="93">
        <v>1834</v>
      </c>
      <c r="F493" s="6"/>
      <c r="G493" s="89"/>
      <c r="H493" s="6"/>
      <c r="I493" s="89"/>
      <c r="J493" s="6"/>
      <c r="K493" s="89"/>
      <c r="L493" s="6"/>
      <c r="M493" s="89"/>
      <c r="N493" s="6"/>
      <c r="O493" s="89"/>
      <c r="P493" s="6"/>
      <c r="Q493" s="89"/>
      <c r="R493" s="6"/>
      <c r="S493" s="89"/>
      <c r="T493" s="6"/>
      <c r="U493" s="89"/>
      <c r="V493" s="6">
        <v>16</v>
      </c>
      <c r="W493" s="89">
        <f>((($V$2+2)*($V$2+4)*($V$2+2-2*V493))/(2*($V$2+2*V493)*($V$2+4*V493))+(($V$2+1)-V493+1))*$V$1</f>
        <v>66.987579485350921</v>
      </c>
      <c r="X493" s="6"/>
      <c r="Y493" s="89"/>
      <c r="Z493" s="6"/>
      <c r="AA493" s="89"/>
    </row>
    <row r="494" spans="1:27" s="81" customFormat="1" ht="15.75" x14ac:dyDescent="0.25">
      <c r="A494" s="82" t="s">
        <v>57</v>
      </c>
      <c r="B494" s="8"/>
      <c r="C494" s="47">
        <v>1</v>
      </c>
      <c r="D494" s="8" t="s">
        <v>3</v>
      </c>
      <c r="E494" s="93">
        <v>1891</v>
      </c>
      <c r="F494" s="6"/>
      <c r="G494" s="89"/>
      <c r="H494" s="6"/>
      <c r="I494" s="89"/>
      <c r="J494" s="6"/>
      <c r="K494" s="89"/>
      <c r="L494" s="6"/>
      <c r="M494" s="89"/>
      <c r="N494" s="6"/>
      <c r="O494" s="89"/>
      <c r="P494" s="6"/>
      <c r="Q494" s="89"/>
      <c r="R494" s="6">
        <v>6</v>
      </c>
      <c r="S494" s="89">
        <f>((($R$2+2)*($R$2+4)*($R$2+2-2*R494))/(2*($R$2+2*R494)*($R$2+4*R494))+(($R$2+1)-R494+1))*$R$1</f>
        <v>75.200562983814223</v>
      </c>
      <c r="T494" s="6"/>
      <c r="U494" s="89"/>
      <c r="V494" s="6">
        <v>23</v>
      </c>
      <c r="W494" s="89">
        <f>((($V$2+2)*($V$2+4)*($V$2+2-2*V494))/(2*($V$2+2*V494)*($V$2+4*V494))+(($V$2+1)-V494+1))*$V$1</f>
        <v>57.769195820081777</v>
      </c>
      <c r="X494" s="6"/>
      <c r="Y494" s="89"/>
      <c r="Z494" s="6"/>
      <c r="AA494" s="89"/>
    </row>
    <row r="495" spans="1:27" s="81" customFormat="1" ht="15.75" x14ac:dyDescent="0.25">
      <c r="A495" s="82" t="s">
        <v>418</v>
      </c>
      <c r="B495" s="8"/>
      <c r="C495" s="47">
        <v>1</v>
      </c>
      <c r="D495" s="8" t="s">
        <v>3</v>
      </c>
      <c r="E495" s="93">
        <v>1820</v>
      </c>
      <c r="F495" s="6"/>
      <c r="G495" s="89"/>
      <c r="H495" s="6"/>
      <c r="I495" s="89"/>
      <c r="J495" s="6"/>
      <c r="K495" s="89"/>
      <c r="L495" s="6"/>
      <c r="M495" s="89"/>
      <c r="N495" s="6"/>
      <c r="O495" s="89"/>
      <c r="P495" s="6"/>
      <c r="Q495" s="89"/>
      <c r="R495" s="6"/>
      <c r="S495" s="89"/>
      <c r="T495" s="6">
        <v>20</v>
      </c>
      <c r="U495" s="89">
        <f>((($T$2+2)*($T$2+4)*($T$2+2-2*T495))/(2*($T$2+2*T495)*($T$2+4*T495))+(($T$2+1)-T495+1))*$T$1</f>
        <v>74.500648537574463</v>
      </c>
      <c r="V495" s="6">
        <v>34</v>
      </c>
      <c r="W495" s="89">
        <f>((($V$2+2)*($V$2+4)*($V$2+2-2*V495))/(2*($V$2+2*V495)*($V$2+4*V495))+(($V$2+1)-V495+1))*$V$1</f>
        <v>46.151368760064415</v>
      </c>
      <c r="X495" s="6"/>
      <c r="Y495" s="89"/>
      <c r="Z495" s="6"/>
      <c r="AA495" s="89"/>
    </row>
    <row r="496" spans="1:27" s="81" customFormat="1" ht="15.75" x14ac:dyDescent="0.25">
      <c r="A496" s="82" t="s">
        <v>1014</v>
      </c>
      <c r="B496" s="8" t="s">
        <v>202</v>
      </c>
      <c r="C496" s="47" t="s">
        <v>36</v>
      </c>
      <c r="D496" s="8" t="s">
        <v>1</v>
      </c>
      <c r="E496" s="93">
        <v>1990.920620577323</v>
      </c>
      <c r="F496" s="6">
        <v>11</v>
      </c>
      <c r="G496" s="89">
        <f>((($F$2+2)*($F$2+4)*($F$2+2-2*F496))/(2*($F$2+2*F496)*($F$2+4*F496))+(($F$2+1)-F496+1))*$F$1</f>
        <v>83.101123595505612</v>
      </c>
      <c r="H496" s="6"/>
      <c r="I496" s="89"/>
      <c r="J496" s="6">
        <v>8</v>
      </c>
      <c r="K496" s="89">
        <f>((($J$2+2)*($J$2+4)*($J$2+2-2*J496))/(2*($J$2+2*J496)*($J$2+4*J496))+(($J$2+1)-J496+1))*$J$1</f>
        <v>76.421547118189082</v>
      </c>
      <c r="L496" s="6"/>
      <c r="M496" s="89"/>
      <c r="N496" s="6"/>
      <c r="O496" s="89"/>
      <c r="P496" s="6"/>
      <c r="Q496" s="89"/>
      <c r="R496" s="6"/>
      <c r="S496" s="89"/>
      <c r="T496" s="6">
        <v>21</v>
      </c>
      <c r="U496" s="89">
        <f>((($T$2+2)*($T$2+4)*($T$2+2-2*T496))/(2*($T$2+2*T496)*($T$2+4*T496))+(($T$2+1)-T496+1))*$T$1</f>
        <v>73.536128589682065</v>
      </c>
      <c r="V496" s="6"/>
      <c r="W496" s="89"/>
      <c r="X496" s="6"/>
      <c r="Y496" s="89"/>
      <c r="Z496" s="6"/>
      <c r="AA496" s="89"/>
    </row>
    <row r="497" spans="1:27" s="81" customFormat="1" ht="15.75" x14ac:dyDescent="0.25">
      <c r="A497" s="82" t="s">
        <v>126</v>
      </c>
      <c r="B497" s="8"/>
      <c r="C497" s="47" t="s">
        <v>36</v>
      </c>
      <c r="D497" s="8" t="s">
        <v>1</v>
      </c>
      <c r="E497" s="93">
        <v>2003</v>
      </c>
      <c r="F497" s="6">
        <v>33</v>
      </c>
      <c r="G497" s="89">
        <f>((($F$2+2)*($F$2+4)*($F$2+2-2*F497))/(2*($F$2+2*F497)*($F$2+4*F497))+(($F$2+1)-F497+1))*$F$1</f>
        <v>60.931143909867309</v>
      </c>
      <c r="H497" s="6"/>
      <c r="I497" s="89"/>
      <c r="J497" s="6"/>
      <c r="K497" s="89"/>
      <c r="L497" s="6"/>
      <c r="M497" s="89"/>
      <c r="N497" s="6"/>
      <c r="O497" s="89"/>
      <c r="P497" s="6"/>
      <c r="Q497" s="89"/>
      <c r="R497" s="6"/>
      <c r="S497" s="89"/>
      <c r="T497" s="6">
        <v>3</v>
      </c>
      <c r="U497" s="89">
        <f>((($T$2+2)*($T$2+4)*($T$2+2-2*T497))/(2*($T$2+2*T497)*($T$2+4*T497))+(($T$2+1)-T497+1))*$T$1</f>
        <v>96.387954070790812</v>
      </c>
      <c r="V497" s="6">
        <v>19</v>
      </c>
      <c r="W497" s="89">
        <f>((($V$2+2)*($V$2+4)*($V$2+2-2*V497))/(2*($V$2+2*V497)*($V$2+4*V497))+(($V$2+1)-V497+1))*$V$1</f>
        <v>62.787527302854556</v>
      </c>
      <c r="X497" s="6"/>
      <c r="Y497" s="89"/>
      <c r="Z497" s="6"/>
      <c r="AA497" s="89"/>
    </row>
    <row r="498" spans="1:27" s="81" customFormat="1" ht="15.75" x14ac:dyDescent="0.25">
      <c r="A498" s="82" t="s">
        <v>823</v>
      </c>
      <c r="B498" s="8"/>
      <c r="C498" s="47"/>
      <c r="D498" s="8" t="s">
        <v>824</v>
      </c>
      <c r="E498" s="93">
        <v>1196.1149234728425</v>
      </c>
      <c r="F498" s="6"/>
      <c r="G498" s="89"/>
      <c r="H498" s="6"/>
      <c r="I498" s="89"/>
      <c r="J498" s="6"/>
      <c r="K498" s="89"/>
      <c r="L498" s="6"/>
      <c r="M498" s="89"/>
      <c r="N498" s="6"/>
      <c r="O498" s="89"/>
      <c r="P498" s="6"/>
      <c r="Q498" s="89"/>
      <c r="R498" s="6"/>
      <c r="S498" s="89"/>
      <c r="T498" s="6"/>
      <c r="U498" s="89"/>
      <c r="V498" s="6"/>
      <c r="W498" s="89"/>
      <c r="X498" s="6"/>
      <c r="Y498" s="89"/>
      <c r="Z498" s="6"/>
      <c r="AA498" s="89"/>
    </row>
    <row r="499" spans="1:27" s="81" customFormat="1" ht="15.75" x14ac:dyDescent="0.25">
      <c r="A499" s="82" t="s">
        <v>1030</v>
      </c>
      <c r="B499" s="8"/>
      <c r="C499" s="47"/>
      <c r="D499" s="8" t="s">
        <v>1</v>
      </c>
      <c r="E499" s="93">
        <v>1459</v>
      </c>
      <c r="F499" s="6"/>
      <c r="G499" s="89"/>
      <c r="H499" s="6">
        <v>76</v>
      </c>
      <c r="I499" s="89">
        <f>((($H$2+2)*($H$2+4)*($H$2+2-2*H499))/(2*($H$2+2*H499)*($H$2+4*H499))+(($H$2+1)-H499+1))*$H$1</f>
        <v>9.1261697390869383</v>
      </c>
      <c r="J499" s="6">
        <v>62</v>
      </c>
      <c r="K499" s="89">
        <f>((($J$2+2)*($J$2+4)*($J$2+2-2*J499))/(2*($J$2+2*J499)*($J$2+4*J499))+(($J$2+1)-J499+1))*$J$1</f>
        <v>7.3155872324964308</v>
      </c>
      <c r="L499" s="6"/>
      <c r="M499" s="89"/>
      <c r="N499" s="6"/>
      <c r="O499" s="89"/>
      <c r="P499" s="6"/>
      <c r="Q499" s="89"/>
      <c r="R499" s="6"/>
      <c r="S499" s="89"/>
      <c r="T499" s="6"/>
      <c r="U499" s="89"/>
      <c r="V499" s="6"/>
      <c r="W499" s="89"/>
      <c r="X499" s="6"/>
      <c r="Y499" s="89"/>
      <c r="Z499" s="6"/>
      <c r="AA499" s="89"/>
    </row>
    <row r="500" spans="1:27" s="81" customFormat="1" ht="15.75" x14ac:dyDescent="0.25">
      <c r="A500" s="82" t="s">
        <v>837</v>
      </c>
      <c r="B500" s="8"/>
      <c r="C500" s="47" t="s">
        <v>37</v>
      </c>
      <c r="D500" s="8" t="s">
        <v>1</v>
      </c>
      <c r="E500" s="93">
        <v>1784.5928961678467</v>
      </c>
      <c r="F500" s="6">
        <v>43</v>
      </c>
      <c r="G500" s="89">
        <f>((($F$2+2)*($F$2+4)*($F$2+2-2*F500))/(2*($F$2+2*F500)*($F$2+4*F500))+(($F$2+1)-F500+1))*$F$1</f>
        <v>53.81507674756719</v>
      </c>
      <c r="H500" s="6"/>
      <c r="I500" s="89"/>
      <c r="J500" s="6"/>
      <c r="K500" s="89"/>
      <c r="L500" s="6"/>
      <c r="M500" s="89"/>
      <c r="N500" s="6"/>
      <c r="O500" s="89"/>
      <c r="P500" s="6"/>
      <c r="Q500" s="89"/>
      <c r="R500" s="6"/>
      <c r="S500" s="89"/>
      <c r="T500" s="6">
        <v>46</v>
      </c>
      <c r="U500" s="89">
        <f>((($T$2+2)*($T$2+4)*($T$2+2-2*T500))/(2*($T$2+2*T500)*($T$2+4*T500))+(($T$2+1)-T500+1))*$T$1</f>
        <v>54.892027715243159</v>
      </c>
      <c r="V500" s="6"/>
      <c r="W500" s="89"/>
      <c r="X500" s="6"/>
      <c r="Y500" s="89"/>
      <c r="Z500" s="6"/>
      <c r="AA500" s="89"/>
    </row>
    <row r="501" spans="1:27" s="81" customFormat="1" ht="15.75" x14ac:dyDescent="0.25">
      <c r="A501" s="82" t="s">
        <v>408</v>
      </c>
      <c r="B501" s="8"/>
      <c r="C501" s="47">
        <v>3</v>
      </c>
      <c r="D501" s="8" t="s">
        <v>1</v>
      </c>
      <c r="E501" s="93">
        <v>1482.2670665581886</v>
      </c>
      <c r="F501" s="6"/>
      <c r="G501" s="89"/>
      <c r="H501" s="6"/>
      <c r="I501" s="89"/>
      <c r="J501" s="6"/>
      <c r="K501" s="89"/>
      <c r="L501" s="6"/>
      <c r="M501" s="89"/>
      <c r="N501" s="6"/>
      <c r="O501" s="89"/>
      <c r="P501" s="6"/>
      <c r="Q501" s="89"/>
      <c r="R501" s="6"/>
      <c r="S501" s="89"/>
      <c r="T501" s="6">
        <v>99</v>
      </c>
      <c r="U501" s="89">
        <f>((($T$2+2)*($T$2+4)*($T$2+2-2*T501))/(2*($T$2+2*T501)*($T$2+4*T501))+(($T$2+1)-T501+1))*$T$1</f>
        <v>28.769006567967157</v>
      </c>
      <c r="V501" s="6"/>
      <c r="W501" s="89"/>
      <c r="X501" s="6"/>
      <c r="Y501" s="89"/>
      <c r="Z501" s="6"/>
      <c r="AA501" s="89"/>
    </row>
    <row r="502" spans="1:27" s="81" customFormat="1" ht="15.75" x14ac:dyDescent="0.25">
      <c r="A502" s="82" t="s">
        <v>708</v>
      </c>
      <c r="B502" s="8"/>
      <c r="C502" s="47"/>
      <c r="D502" s="8" t="s">
        <v>1</v>
      </c>
      <c r="E502" s="93">
        <v>1488.0688556660541</v>
      </c>
      <c r="F502" s="6"/>
      <c r="G502" s="89"/>
      <c r="H502" s="6"/>
      <c r="I502" s="89"/>
      <c r="J502" s="6"/>
      <c r="K502" s="89"/>
      <c r="L502" s="6"/>
      <c r="M502" s="89"/>
      <c r="N502" s="6"/>
      <c r="O502" s="89"/>
      <c r="P502" s="6"/>
      <c r="Q502" s="89"/>
      <c r="R502" s="6"/>
      <c r="S502" s="89"/>
      <c r="T502" s="6">
        <v>162</v>
      </c>
      <c r="U502" s="89">
        <f>((($T$2+2)*($T$2+4)*($T$2+2-2*T502))/(2*($T$2+2*T502)*($T$2+4*T502))+(($T$2+1)-T502+1))*$T$1</f>
        <v>3.1819781121104098</v>
      </c>
      <c r="V502" s="6"/>
      <c r="W502" s="89"/>
      <c r="X502" s="6"/>
      <c r="Y502" s="89"/>
      <c r="Z502" s="6"/>
      <c r="AA502" s="89"/>
    </row>
    <row r="503" spans="1:27" s="81" customFormat="1" ht="15.75" x14ac:dyDescent="0.25">
      <c r="A503" s="82" t="s">
        <v>510</v>
      </c>
      <c r="B503" s="83"/>
      <c r="C503" s="47">
        <v>4</v>
      </c>
      <c r="D503" s="8" t="s">
        <v>478</v>
      </c>
      <c r="E503" s="93">
        <v>1243.671872822737</v>
      </c>
      <c r="F503" s="6"/>
      <c r="G503" s="89"/>
      <c r="H503" s="6"/>
      <c r="I503" s="89"/>
      <c r="J503" s="6"/>
      <c r="K503" s="89"/>
      <c r="L503" s="6"/>
      <c r="M503" s="89"/>
      <c r="N503" s="6"/>
      <c r="O503" s="89"/>
      <c r="P503" s="6"/>
      <c r="Q503" s="89"/>
      <c r="R503" s="6"/>
      <c r="S503" s="89"/>
      <c r="T503" s="6"/>
      <c r="U503" s="89"/>
      <c r="V503" s="6"/>
      <c r="W503" s="89"/>
      <c r="X503" s="6"/>
      <c r="Y503" s="89"/>
      <c r="Z503" s="6"/>
      <c r="AA503" s="89"/>
    </row>
    <row r="504" spans="1:27" s="81" customFormat="1" ht="15.75" x14ac:dyDescent="0.25">
      <c r="A504" s="82" t="s">
        <v>1031</v>
      </c>
      <c r="B504" s="8"/>
      <c r="C504" s="47"/>
      <c r="D504" s="8" t="s">
        <v>1</v>
      </c>
      <c r="E504" s="93">
        <v>1949</v>
      </c>
      <c r="F504" s="6"/>
      <c r="G504" s="89"/>
      <c r="H504" s="6">
        <v>4</v>
      </c>
      <c r="I504" s="89">
        <f>((($H$2+2)*($H$2+4)*($H$2+2-2*H504))/(2*($H$2+2*H504)*($H$2+4*H504))+(($H$2+1)-H504+1))*$H$1</f>
        <v>90.322308665159227</v>
      </c>
      <c r="J504" s="6">
        <v>20</v>
      </c>
      <c r="K504" s="89">
        <f>((($J$2+2)*($J$2+4)*($J$2+2-2*J504))/(2*($J$2+2*J504)*($J$2+4*J504))+(($J$2+1)-J504+1))*$J$1</f>
        <v>53.930703259005149</v>
      </c>
      <c r="L504" s="6"/>
      <c r="M504" s="89"/>
      <c r="N504" s="6"/>
      <c r="O504" s="89"/>
      <c r="P504" s="6">
        <v>7</v>
      </c>
      <c r="Q504" s="89">
        <f>((($P$2+2)*($P$2+4)*($P$2+2-2*P504))/(2*($P$2+2*P504)*($P$2+4*P504))+(($P$2+1)-P504+1))*$P$1</f>
        <v>73.27302631578948</v>
      </c>
      <c r="R504" s="6"/>
      <c r="S504" s="89"/>
      <c r="T504" s="6">
        <v>1</v>
      </c>
      <c r="U504" s="89">
        <f>((($T$2+2)*($T$2+4)*($T$2+2-2*T504))/(2*($T$2+2*T504)*($T$2+4*T504))+(($T$2+1)-T504+1))*$T$1</f>
        <v>100</v>
      </c>
      <c r="V504" s="6">
        <v>3</v>
      </c>
      <c r="W504" s="89">
        <f>((($V$2+2)*($V$2+4)*($V$2+2-2*V504))/(2*($V$2+2*V504)*($V$2+4*V504))+(($V$2+1)-V504+1))*$V$1</f>
        <v>93.61945256444325</v>
      </c>
      <c r="X504" s="6"/>
      <c r="Y504" s="89"/>
      <c r="Z504" s="6"/>
      <c r="AA504" s="89"/>
    </row>
    <row r="505" spans="1:27" s="81" customFormat="1" ht="15.75" x14ac:dyDescent="0.25">
      <c r="A505" s="82" t="s">
        <v>796</v>
      </c>
      <c r="B505" s="8"/>
      <c r="C505" s="47" t="s">
        <v>36</v>
      </c>
      <c r="D505" s="8" t="s">
        <v>1</v>
      </c>
      <c r="E505" s="93">
        <v>1872.3867872973535</v>
      </c>
      <c r="F505" s="6"/>
      <c r="G505" s="89"/>
      <c r="H505" s="6"/>
      <c r="I505" s="89"/>
      <c r="J505" s="6"/>
      <c r="K505" s="89"/>
      <c r="L505" s="6"/>
      <c r="M505" s="89"/>
      <c r="N505" s="6"/>
      <c r="O505" s="89"/>
      <c r="P505" s="6"/>
      <c r="Q505" s="89"/>
      <c r="R505" s="6"/>
      <c r="S505" s="89"/>
      <c r="T505" s="6"/>
      <c r="U505" s="89"/>
      <c r="V505" s="6"/>
      <c r="W505" s="89"/>
      <c r="X505" s="6"/>
      <c r="Y505" s="89"/>
      <c r="Z505" s="6"/>
      <c r="AA505" s="89"/>
    </row>
    <row r="506" spans="1:27" s="81" customFormat="1" ht="15.75" x14ac:dyDescent="0.25">
      <c r="A506" s="82" t="s">
        <v>102</v>
      </c>
      <c r="B506" s="8" t="s">
        <v>203</v>
      </c>
      <c r="C506" s="47" t="s">
        <v>36</v>
      </c>
      <c r="D506" s="8" t="s">
        <v>1</v>
      </c>
      <c r="E506" s="93">
        <v>1938</v>
      </c>
      <c r="F506" s="6">
        <v>41</v>
      </c>
      <c r="G506" s="89">
        <f>((($F$2+2)*($F$2+4)*($F$2+2-2*F506))/(2*($F$2+2*F506)*($F$2+4*F506))+(($F$2+1)-F506+1))*$F$1</f>
        <v>55.154657607723941</v>
      </c>
      <c r="H506" s="6"/>
      <c r="I506" s="89"/>
      <c r="J506" s="6"/>
      <c r="K506" s="89"/>
      <c r="L506" s="6"/>
      <c r="M506" s="89"/>
      <c r="N506" s="6"/>
      <c r="O506" s="89"/>
      <c r="P506" s="6"/>
      <c r="Q506" s="89"/>
      <c r="R506" s="6"/>
      <c r="S506" s="89"/>
      <c r="T506" s="6">
        <v>54</v>
      </c>
      <c r="U506" s="89">
        <f>((($T$2+2)*($T$2+4)*($T$2+2-2*T506))/(2*($T$2+2*T506)*($T$2+4*T506))+(($T$2+1)-T506+1))*$T$1</f>
        <v>50.261435458771828</v>
      </c>
      <c r="V506" s="6">
        <v>27</v>
      </c>
      <c r="W506" s="89">
        <f>((($V$2+2)*($V$2+4)*($V$2+2-2*V506))/(2*($V$2+2*V506)*($V$2+4*V506))+(($V$2+1)-V506+1))*$V$1</f>
        <v>53.245429225069444</v>
      </c>
      <c r="X506" s="6"/>
      <c r="Y506" s="89"/>
      <c r="Z506" s="6"/>
      <c r="AA506" s="89"/>
    </row>
    <row r="507" spans="1:27" s="81" customFormat="1" ht="15.75" x14ac:dyDescent="0.25">
      <c r="A507" s="82" t="s">
        <v>216</v>
      </c>
      <c r="B507" s="8"/>
      <c r="C507" s="47">
        <v>4</v>
      </c>
      <c r="D507" s="8" t="s">
        <v>1</v>
      </c>
      <c r="E507" s="93">
        <v>1200</v>
      </c>
      <c r="F507" s="6"/>
      <c r="G507" s="89"/>
      <c r="H507" s="6"/>
      <c r="I507" s="89"/>
      <c r="J507" s="6"/>
      <c r="K507" s="89"/>
      <c r="L507" s="6"/>
      <c r="M507" s="89"/>
      <c r="N507" s="6"/>
      <c r="O507" s="89"/>
      <c r="P507" s="6"/>
      <c r="Q507" s="89"/>
      <c r="R507" s="6"/>
      <c r="S507" s="89"/>
      <c r="T507" s="6"/>
      <c r="U507" s="89"/>
      <c r="V507" s="6"/>
      <c r="W507" s="89"/>
      <c r="X507" s="6"/>
      <c r="Y507" s="89"/>
      <c r="Z507" s="6"/>
      <c r="AA507" s="89"/>
    </row>
    <row r="508" spans="1:27" s="81" customFormat="1" ht="15.75" x14ac:dyDescent="0.25">
      <c r="A508" s="82" t="s">
        <v>748</v>
      </c>
      <c r="B508" s="8"/>
      <c r="C508" s="47"/>
      <c r="D508" s="8" t="s">
        <v>478</v>
      </c>
      <c r="E508" s="93">
        <v>1357.1358726129276</v>
      </c>
      <c r="F508" s="6"/>
      <c r="G508" s="89"/>
      <c r="H508" s="6"/>
      <c r="I508" s="89"/>
      <c r="J508" s="6"/>
      <c r="K508" s="89"/>
      <c r="L508" s="6"/>
      <c r="M508" s="89"/>
      <c r="N508" s="6"/>
      <c r="O508" s="89"/>
      <c r="P508" s="6"/>
      <c r="Q508" s="89"/>
      <c r="R508" s="6"/>
      <c r="S508" s="89"/>
      <c r="T508" s="6"/>
      <c r="U508" s="89"/>
      <c r="V508" s="6"/>
      <c r="W508" s="89"/>
      <c r="X508" s="6"/>
      <c r="Y508" s="89"/>
      <c r="Z508" s="6"/>
      <c r="AA508" s="89"/>
    </row>
    <row r="509" spans="1:27" s="81" customFormat="1" ht="15.75" x14ac:dyDescent="0.25">
      <c r="A509" s="82" t="s">
        <v>662</v>
      </c>
      <c r="B509" s="8"/>
      <c r="C509" s="47">
        <v>1</v>
      </c>
      <c r="D509" s="8" t="s">
        <v>1</v>
      </c>
      <c r="E509" s="93">
        <v>1762</v>
      </c>
      <c r="F509" s="6"/>
      <c r="G509" s="89"/>
      <c r="H509" s="6"/>
      <c r="I509" s="89"/>
      <c r="J509" s="6"/>
      <c r="K509" s="89"/>
      <c r="L509" s="6"/>
      <c r="M509" s="89"/>
      <c r="N509" s="6"/>
      <c r="O509" s="89"/>
      <c r="P509" s="6"/>
      <c r="Q509" s="89"/>
      <c r="R509" s="6"/>
      <c r="S509" s="89"/>
      <c r="T509" s="6"/>
      <c r="U509" s="89"/>
      <c r="V509" s="6"/>
      <c r="W509" s="89"/>
      <c r="X509" s="6"/>
      <c r="Y509" s="89"/>
      <c r="Z509" s="6"/>
      <c r="AA509" s="89"/>
    </row>
    <row r="510" spans="1:27" s="81" customFormat="1" ht="15.75" x14ac:dyDescent="0.25">
      <c r="A510" s="82" t="s">
        <v>447</v>
      </c>
      <c r="B510" s="8"/>
      <c r="C510" s="47">
        <v>2</v>
      </c>
      <c r="D510" s="8" t="s">
        <v>1</v>
      </c>
      <c r="E510" s="93">
        <v>1200</v>
      </c>
      <c r="F510" s="6"/>
      <c r="G510" s="89"/>
      <c r="H510" s="6"/>
      <c r="I510" s="89"/>
      <c r="J510" s="6"/>
      <c r="K510" s="89"/>
      <c r="L510" s="6"/>
      <c r="M510" s="89"/>
      <c r="N510" s="6"/>
      <c r="O510" s="89"/>
      <c r="P510" s="6"/>
      <c r="Q510" s="89"/>
      <c r="R510" s="6"/>
      <c r="S510" s="89"/>
      <c r="T510" s="6"/>
      <c r="U510" s="89"/>
      <c r="V510" s="6"/>
      <c r="W510" s="89"/>
      <c r="X510" s="6"/>
      <c r="Y510" s="89"/>
      <c r="Z510" s="6"/>
      <c r="AA510" s="89"/>
    </row>
    <row r="511" spans="1:27" s="81" customFormat="1" ht="15.75" x14ac:dyDescent="0.25">
      <c r="A511" s="82" t="s">
        <v>218</v>
      </c>
      <c r="B511" s="8"/>
      <c r="C511" s="47">
        <v>2</v>
      </c>
      <c r="D511" s="8" t="s">
        <v>3</v>
      </c>
      <c r="E511" s="93">
        <v>1288.0070990117924</v>
      </c>
      <c r="F511" s="6"/>
      <c r="G511" s="89"/>
      <c r="H511" s="6"/>
      <c r="I511" s="89"/>
      <c r="J511" s="6"/>
      <c r="K511" s="89"/>
      <c r="L511" s="6"/>
      <c r="M511" s="89"/>
      <c r="N511" s="6"/>
      <c r="O511" s="89"/>
      <c r="P511" s="6"/>
      <c r="Q511" s="89"/>
      <c r="R511" s="6"/>
      <c r="S511" s="89"/>
      <c r="T511" s="6"/>
      <c r="U511" s="89"/>
      <c r="V511" s="6"/>
      <c r="W511" s="89"/>
      <c r="X511" s="6"/>
      <c r="Y511" s="89"/>
      <c r="Z511" s="6"/>
      <c r="AA511" s="89"/>
    </row>
    <row r="512" spans="1:27" s="81" customFormat="1" ht="15.75" x14ac:dyDescent="0.25">
      <c r="A512" s="82" t="s">
        <v>69</v>
      </c>
      <c r="B512" s="8" t="s">
        <v>203</v>
      </c>
      <c r="C512" s="47" t="s">
        <v>36</v>
      </c>
      <c r="D512" s="8" t="s">
        <v>1</v>
      </c>
      <c r="E512" s="93">
        <v>1993.7231284885418</v>
      </c>
      <c r="F512" s="6">
        <v>10</v>
      </c>
      <c r="G512" s="89">
        <f>((($F$2+2)*($F$2+4)*($F$2+2-2*F512))/(2*($F$2+2*F512)*($F$2+4*F512))+(($F$2+1)-F512+1))*$F$1</f>
        <v>84.496111790944624</v>
      </c>
      <c r="H512" s="6"/>
      <c r="I512" s="89"/>
      <c r="J512" s="6"/>
      <c r="K512" s="89"/>
      <c r="L512" s="6"/>
      <c r="M512" s="89"/>
      <c r="N512" s="6"/>
      <c r="O512" s="89"/>
      <c r="P512" s="6"/>
      <c r="Q512" s="89"/>
      <c r="R512" s="6"/>
      <c r="S512" s="89"/>
      <c r="T512" s="6">
        <v>45</v>
      </c>
      <c r="U512" s="89">
        <f>((($T$2+2)*($T$2+4)*($T$2+2-2*T512))/(2*($T$2+2*T512)*($T$2+4*T512))+(($T$2+1)-T512+1))*$T$1</f>
        <v>55.501646037291017</v>
      </c>
      <c r="V512" s="6"/>
      <c r="W512" s="89"/>
      <c r="X512" s="6"/>
      <c r="Y512" s="89"/>
      <c r="Z512" s="6"/>
      <c r="AA512" s="89"/>
    </row>
    <row r="513" spans="1:27" s="81" customFormat="1" ht="15.75" x14ac:dyDescent="0.25">
      <c r="A513" s="82" t="s">
        <v>219</v>
      </c>
      <c r="B513" s="8"/>
      <c r="C513" s="47">
        <v>4</v>
      </c>
      <c r="D513" s="8" t="s">
        <v>1</v>
      </c>
      <c r="E513" s="93">
        <v>1200</v>
      </c>
      <c r="F513" s="6"/>
      <c r="G513" s="89"/>
      <c r="H513" s="6"/>
      <c r="I513" s="89"/>
      <c r="J513" s="6"/>
      <c r="K513" s="89"/>
      <c r="L513" s="6"/>
      <c r="M513" s="89"/>
      <c r="N513" s="6"/>
      <c r="O513" s="89"/>
      <c r="P513" s="6"/>
      <c r="Q513" s="89"/>
      <c r="R513" s="6"/>
      <c r="S513" s="89"/>
      <c r="T513" s="6"/>
      <c r="U513" s="89"/>
      <c r="V513" s="6"/>
      <c r="W513" s="89"/>
      <c r="X513" s="6"/>
      <c r="Y513" s="89"/>
      <c r="Z513" s="6"/>
      <c r="AA513" s="89"/>
    </row>
    <row r="514" spans="1:27" s="91" customFormat="1" ht="15.75" x14ac:dyDescent="0.25">
      <c r="A514" s="92" t="s">
        <v>582</v>
      </c>
      <c r="B514" s="8"/>
      <c r="C514" s="47">
        <v>2</v>
      </c>
      <c r="D514" s="8" t="s">
        <v>1</v>
      </c>
      <c r="E514" s="93">
        <v>1271.9462442857568</v>
      </c>
      <c r="F514" s="6"/>
      <c r="G514" s="89"/>
      <c r="H514" s="6"/>
      <c r="I514" s="89"/>
      <c r="J514" s="6"/>
      <c r="K514" s="89"/>
      <c r="L514" s="6"/>
      <c r="M514" s="89"/>
      <c r="N514" s="6"/>
      <c r="O514" s="89"/>
      <c r="P514" s="6"/>
      <c r="Q514" s="89"/>
      <c r="R514" s="6"/>
      <c r="S514" s="89"/>
      <c r="T514" s="6"/>
      <c r="U514" s="89"/>
      <c r="V514" s="6"/>
      <c r="W514" s="89"/>
      <c r="X514" s="6"/>
      <c r="Y514" s="89"/>
      <c r="Z514" s="6"/>
      <c r="AA514" s="89"/>
    </row>
    <row r="515" spans="1:27" s="91" customFormat="1" ht="15.75" x14ac:dyDescent="0.25">
      <c r="A515" s="92" t="s">
        <v>1113</v>
      </c>
      <c r="B515" s="8"/>
      <c r="C515" s="47"/>
      <c r="D515" s="8" t="s">
        <v>625</v>
      </c>
      <c r="E515" s="93">
        <v>1200</v>
      </c>
      <c r="F515" s="6"/>
      <c r="G515" s="89"/>
      <c r="H515" s="6"/>
      <c r="I515" s="89"/>
      <c r="J515" s="6"/>
      <c r="K515" s="89"/>
      <c r="L515" s="6"/>
      <c r="M515" s="89"/>
      <c r="N515" s="6">
        <v>17</v>
      </c>
      <c r="O515" s="89">
        <f>((($N$2+2)*($N$2+4)*($N$2+2-2*N515))/(2*($N$2+2*N515)*($N$2+4*N515))+(($N$2+1)-N515+1))*$N$1</f>
        <v>20.88563771291718</v>
      </c>
      <c r="P515" s="6"/>
      <c r="Q515" s="89"/>
      <c r="R515" s="6"/>
      <c r="S515" s="89"/>
      <c r="T515" s="6"/>
      <c r="U515" s="89"/>
      <c r="V515" s="6"/>
      <c r="W515" s="89"/>
      <c r="X515" s="6"/>
      <c r="Y515" s="89"/>
      <c r="Z515" s="6"/>
      <c r="AA515" s="89"/>
    </row>
    <row r="516" spans="1:27" s="91" customFormat="1" ht="15.75" x14ac:dyDescent="0.25">
      <c r="A516" s="92" t="s">
        <v>706</v>
      </c>
      <c r="B516" s="8"/>
      <c r="C516" s="47"/>
      <c r="D516" s="8" t="s">
        <v>3</v>
      </c>
      <c r="E516" s="93">
        <v>1347</v>
      </c>
      <c r="F516" s="6"/>
      <c r="G516" s="89"/>
      <c r="H516" s="6"/>
      <c r="I516" s="89"/>
      <c r="J516" s="6"/>
      <c r="K516" s="89"/>
      <c r="L516" s="6"/>
      <c r="M516" s="89"/>
      <c r="N516" s="6"/>
      <c r="O516" s="89"/>
      <c r="P516" s="6"/>
      <c r="Q516" s="89"/>
      <c r="R516" s="6">
        <v>34</v>
      </c>
      <c r="S516" s="89">
        <f>((($R$2+2)*($R$2+4)*($R$2+2-2*R516))/(2*($R$2+2*R516)*($R$2+4*R516))+(($R$2+1)-R516+1))*$R$1</f>
        <v>18.347517144509627</v>
      </c>
      <c r="T516" s="6"/>
      <c r="U516" s="89"/>
      <c r="V516" s="6">
        <v>91</v>
      </c>
      <c r="W516" s="89">
        <f>((($V$2+2)*($V$2+4)*($V$2+2-2*V516))/(2*($V$2+2*V516)*($V$2+4*V516))+(($V$2+1)-V516+1))*$V$1</f>
        <v>1.2673917054634625</v>
      </c>
      <c r="X516" s="6"/>
      <c r="Y516" s="89"/>
      <c r="Z516" s="6"/>
      <c r="AA516" s="89"/>
    </row>
    <row r="517" spans="1:27" s="91" customFormat="1" ht="15.75" x14ac:dyDescent="0.25">
      <c r="A517" s="92" t="s">
        <v>1117</v>
      </c>
      <c r="B517" s="8"/>
      <c r="C517" s="47"/>
      <c r="D517" s="8" t="s">
        <v>478</v>
      </c>
      <c r="E517" s="93">
        <v>1200</v>
      </c>
      <c r="F517" s="6"/>
      <c r="G517" s="89"/>
      <c r="H517" s="6"/>
      <c r="I517" s="89"/>
      <c r="J517" s="6"/>
      <c r="K517" s="89"/>
      <c r="L517" s="6"/>
      <c r="M517" s="89"/>
      <c r="N517" s="6">
        <v>23</v>
      </c>
      <c r="O517" s="89">
        <f>((($N$2+2)*($N$2+4)*($N$2+2-2*N517))/(2*($N$2+2*N517)*($N$2+4*N517))+(($N$2+1)-N517+1))*$N$1</f>
        <v>3.1177613887483693</v>
      </c>
      <c r="P517" s="6"/>
      <c r="Q517" s="89"/>
      <c r="R517" s="6"/>
      <c r="S517" s="89"/>
      <c r="T517" s="6"/>
      <c r="U517" s="89"/>
      <c r="V517" s="6"/>
      <c r="W517" s="89"/>
      <c r="X517" s="6"/>
      <c r="Y517" s="89"/>
      <c r="Z517" s="6"/>
      <c r="AA517" s="89"/>
    </row>
    <row r="518" spans="1:27" s="91" customFormat="1" ht="15.75" x14ac:dyDescent="0.25">
      <c r="A518" s="92" t="s">
        <v>499</v>
      </c>
      <c r="B518" s="8"/>
      <c r="C518" s="47">
        <v>4</v>
      </c>
      <c r="D518" s="8" t="s">
        <v>1</v>
      </c>
      <c r="E518" s="93">
        <v>1200</v>
      </c>
      <c r="F518" s="6"/>
      <c r="G518" s="89"/>
      <c r="H518" s="6"/>
      <c r="I518" s="89"/>
      <c r="J518" s="6"/>
      <c r="K518" s="89"/>
      <c r="L518" s="6"/>
      <c r="M518" s="89"/>
      <c r="N518" s="6"/>
      <c r="O518" s="89"/>
      <c r="P518" s="6"/>
      <c r="Q518" s="89"/>
      <c r="R518" s="6"/>
      <c r="S518" s="89"/>
      <c r="T518" s="6"/>
      <c r="U518" s="89"/>
      <c r="V518" s="6"/>
      <c r="W518" s="89"/>
      <c r="X518" s="6"/>
      <c r="Y518" s="89"/>
      <c r="Z518" s="6"/>
      <c r="AA518" s="89"/>
    </row>
    <row r="519" spans="1:27" s="91" customFormat="1" ht="15.75" x14ac:dyDescent="0.25">
      <c r="A519" s="92" t="s">
        <v>228</v>
      </c>
      <c r="B519" s="8"/>
      <c r="C519" s="47">
        <v>4</v>
      </c>
      <c r="D519" s="8" t="s">
        <v>16</v>
      </c>
      <c r="E519" s="93">
        <v>1200</v>
      </c>
      <c r="F519" s="6"/>
      <c r="G519" s="89"/>
      <c r="H519" s="6"/>
      <c r="I519" s="89"/>
      <c r="J519" s="6"/>
      <c r="K519" s="89"/>
      <c r="L519" s="6"/>
      <c r="M519" s="89"/>
      <c r="N519" s="6"/>
      <c r="O519" s="89"/>
      <c r="P519" s="6"/>
      <c r="Q519" s="89"/>
      <c r="R519" s="6"/>
      <c r="S519" s="89"/>
      <c r="T519" s="6"/>
      <c r="U519" s="89"/>
      <c r="V519" s="6"/>
      <c r="W519" s="89"/>
      <c r="X519" s="6"/>
      <c r="Y519" s="89"/>
      <c r="Z519" s="6"/>
      <c r="AA519" s="89"/>
    </row>
    <row r="520" spans="1:27" s="91" customFormat="1" ht="15.75" x14ac:dyDescent="0.25">
      <c r="A520" s="92" t="s">
        <v>491</v>
      </c>
      <c r="B520" s="8"/>
      <c r="C520" s="47">
        <v>4</v>
      </c>
      <c r="D520" s="8" t="s">
        <v>1</v>
      </c>
      <c r="E520" s="93">
        <v>1200</v>
      </c>
      <c r="F520" s="6"/>
      <c r="G520" s="89"/>
      <c r="H520" s="6"/>
      <c r="I520" s="89"/>
      <c r="J520" s="6"/>
      <c r="K520" s="89"/>
      <c r="L520" s="6"/>
      <c r="M520" s="89"/>
      <c r="N520" s="6"/>
      <c r="O520" s="89"/>
      <c r="P520" s="6"/>
      <c r="Q520" s="89"/>
      <c r="R520" s="6"/>
      <c r="S520" s="89"/>
      <c r="T520" s="6"/>
      <c r="U520" s="89"/>
      <c r="V520" s="6"/>
      <c r="W520" s="89"/>
      <c r="X520" s="6"/>
      <c r="Y520" s="89"/>
      <c r="Z520" s="6"/>
      <c r="AA520" s="89"/>
    </row>
    <row r="521" spans="1:27" s="91" customFormat="1" ht="15.75" x14ac:dyDescent="0.25">
      <c r="A521" s="92" t="s">
        <v>397</v>
      </c>
      <c r="B521" s="8"/>
      <c r="C521" s="47"/>
      <c r="D521" s="8" t="s">
        <v>1</v>
      </c>
      <c r="E521" s="93">
        <v>1790</v>
      </c>
      <c r="F521" s="6">
        <v>116</v>
      </c>
      <c r="G521" s="89">
        <f>((($F$2+2)*($F$2+4)*($F$2+2-2*F521))/(2*($F$2+2*F521)*($F$2+4*F521))+(($F$2+1)-F521+1))*$F$1</f>
        <v>16.217761393627637</v>
      </c>
      <c r="H521" s="6"/>
      <c r="I521" s="89"/>
      <c r="J521" s="6"/>
      <c r="K521" s="89"/>
      <c r="L521" s="6"/>
      <c r="M521" s="89"/>
      <c r="N521" s="6"/>
      <c r="O521" s="89"/>
      <c r="P521" s="6"/>
      <c r="Q521" s="89"/>
      <c r="R521" s="6"/>
      <c r="S521" s="89"/>
      <c r="T521" s="6"/>
      <c r="U521" s="89"/>
      <c r="V521" s="6"/>
      <c r="W521" s="89"/>
      <c r="X521" s="6"/>
      <c r="Y521" s="89"/>
      <c r="Z521" s="6"/>
      <c r="AA521" s="89"/>
    </row>
    <row r="522" spans="1:27" s="91" customFormat="1" ht="15.75" x14ac:dyDescent="0.25">
      <c r="A522" s="92" t="s">
        <v>389</v>
      </c>
      <c r="B522" s="8" t="s">
        <v>202</v>
      </c>
      <c r="C522" s="47" t="s">
        <v>108</v>
      </c>
      <c r="D522" s="8" t="s">
        <v>1</v>
      </c>
      <c r="E522" s="93">
        <v>2155.907692090007</v>
      </c>
      <c r="F522" s="6">
        <v>52</v>
      </c>
      <c r="G522" s="89">
        <f>((($F$2+2)*($F$2+4)*($F$2+2-2*F522))/(2*($F$2+2*F522)*($F$2+4*F522))+(($F$2+1)-F522+1))*$F$1</f>
        <v>48.175392528911352</v>
      </c>
      <c r="H522" s="6"/>
      <c r="I522" s="89"/>
      <c r="J522" s="6"/>
      <c r="K522" s="89"/>
      <c r="L522" s="6"/>
      <c r="M522" s="89"/>
      <c r="N522" s="6"/>
      <c r="O522" s="89"/>
      <c r="P522" s="6"/>
      <c r="Q522" s="89"/>
      <c r="R522" s="6"/>
      <c r="S522" s="89"/>
      <c r="T522" s="6">
        <v>40</v>
      </c>
      <c r="U522" s="89">
        <f>((($T$2+2)*($T$2+4)*($T$2+2-2*T522))/(2*($T$2+2*T522)*($T$2+4*T522))+(($T$2+1)-T522+1))*$T$1</f>
        <v>58.673780646916782</v>
      </c>
      <c r="V522" s="6"/>
      <c r="W522" s="89"/>
      <c r="X522" s="6"/>
      <c r="Y522" s="89"/>
      <c r="Z522" s="6"/>
      <c r="AA522" s="89"/>
    </row>
    <row r="523" spans="1:27" s="91" customFormat="1" ht="15.75" x14ac:dyDescent="0.25">
      <c r="A523" s="92" t="s">
        <v>54</v>
      </c>
      <c r="B523" s="8"/>
      <c r="C523" s="47">
        <v>1</v>
      </c>
      <c r="D523" s="8" t="s">
        <v>3</v>
      </c>
      <c r="E523" s="93">
        <v>1481</v>
      </c>
      <c r="F523" s="6"/>
      <c r="G523" s="89"/>
      <c r="H523" s="6"/>
      <c r="I523" s="89"/>
      <c r="J523" s="6"/>
      <c r="K523" s="89"/>
      <c r="L523" s="6"/>
      <c r="M523" s="89"/>
      <c r="N523" s="6"/>
      <c r="O523" s="89"/>
      <c r="P523" s="6"/>
      <c r="Q523" s="89"/>
      <c r="R523" s="6"/>
      <c r="S523" s="89"/>
      <c r="T523" s="6"/>
      <c r="U523" s="89"/>
      <c r="V523" s="6">
        <v>45</v>
      </c>
      <c r="W523" s="89">
        <f>((($V$2+2)*($V$2+4)*($V$2+2-2*V523))/(2*($V$2+2*V523)*($V$2+4*V523))+(($V$2+1)-V523+1))*$V$1</f>
        <v>36.309733999043452</v>
      </c>
      <c r="X523" s="6"/>
      <c r="Y523" s="89"/>
      <c r="Z523" s="6"/>
      <c r="AA523" s="89"/>
    </row>
    <row r="524" spans="1:27" s="91" customFormat="1" ht="15.75" x14ac:dyDescent="0.25">
      <c r="A524" s="92" t="s">
        <v>1032</v>
      </c>
      <c r="B524" s="8"/>
      <c r="C524" s="47"/>
      <c r="D524" s="8" t="s">
        <v>1</v>
      </c>
      <c r="E524" s="93">
        <v>1441.3830097724331</v>
      </c>
      <c r="F524" s="6"/>
      <c r="G524" s="89"/>
      <c r="H524" s="6"/>
      <c r="I524" s="89"/>
      <c r="J524" s="6"/>
      <c r="K524" s="89"/>
      <c r="L524" s="6"/>
      <c r="M524" s="89"/>
      <c r="N524" s="6"/>
      <c r="O524" s="89"/>
      <c r="P524" s="6"/>
      <c r="Q524" s="89"/>
      <c r="R524" s="6"/>
      <c r="S524" s="89"/>
      <c r="T524" s="6"/>
      <c r="U524" s="89"/>
      <c r="V524" s="6"/>
      <c r="W524" s="89"/>
      <c r="X524" s="6"/>
      <c r="Y524" s="89"/>
      <c r="Z524" s="6"/>
      <c r="AA524" s="89"/>
    </row>
    <row r="525" spans="1:27" s="91" customFormat="1" ht="15.75" x14ac:dyDescent="0.25">
      <c r="A525" s="92" t="s">
        <v>406</v>
      </c>
      <c r="B525" s="8"/>
      <c r="C525" s="47"/>
      <c r="D525" s="8" t="s">
        <v>1</v>
      </c>
      <c r="E525" s="93">
        <v>1593.7237313491228</v>
      </c>
      <c r="F525" s="6"/>
      <c r="G525" s="89"/>
      <c r="H525" s="6"/>
      <c r="I525" s="89"/>
      <c r="J525" s="6"/>
      <c r="K525" s="89"/>
      <c r="L525" s="6"/>
      <c r="M525" s="89"/>
      <c r="N525" s="6"/>
      <c r="O525" s="89"/>
      <c r="P525" s="6"/>
      <c r="Q525" s="89"/>
      <c r="R525" s="6"/>
      <c r="S525" s="89"/>
      <c r="T525" s="6"/>
      <c r="U525" s="89"/>
      <c r="V525" s="6"/>
      <c r="W525" s="89"/>
      <c r="X525" s="6"/>
      <c r="Y525" s="89"/>
      <c r="Z525" s="6"/>
      <c r="AA525" s="89"/>
    </row>
    <row r="526" spans="1:27" s="91" customFormat="1" ht="15.75" x14ac:dyDescent="0.25">
      <c r="A526" s="92" t="s">
        <v>107</v>
      </c>
      <c r="B526" s="8"/>
      <c r="C526" s="47" t="s">
        <v>37</v>
      </c>
      <c r="D526" s="8" t="s">
        <v>1</v>
      </c>
      <c r="E526" s="93">
        <v>1695.8587590492896</v>
      </c>
      <c r="F526" s="6"/>
      <c r="G526" s="89"/>
      <c r="H526" s="6"/>
      <c r="I526" s="89"/>
      <c r="J526" s="6"/>
      <c r="K526" s="89"/>
      <c r="L526" s="6"/>
      <c r="M526" s="89"/>
      <c r="N526" s="6"/>
      <c r="O526" s="89"/>
      <c r="P526" s="6"/>
      <c r="Q526" s="89"/>
      <c r="R526" s="6"/>
      <c r="S526" s="89"/>
      <c r="T526" s="6">
        <v>78</v>
      </c>
      <c r="U526" s="89">
        <f>((($T$2+2)*($T$2+4)*($T$2+2-2*T526))/(2*($T$2+2*T526)*($T$2+4*T526))+(($T$2+1)-T526+1))*$T$1</f>
        <v>38.150137697776941</v>
      </c>
      <c r="V526" s="6"/>
      <c r="W526" s="89"/>
      <c r="X526" s="6"/>
      <c r="Y526" s="89"/>
      <c r="Z526" s="6"/>
      <c r="AA526" s="89"/>
    </row>
    <row r="527" spans="1:27" s="91" customFormat="1" ht="15.75" x14ac:dyDescent="0.25">
      <c r="A527" s="92" t="s">
        <v>811</v>
      </c>
      <c r="B527" s="8"/>
      <c r="C527" s="47"/>
      <c r="D527" s="8" t="s">
        <v>1</v>
      </c>
      <c r="E527" s="93">
        <v>1447.238092689603</v>
      </c>
      <c r="F527" s="6"/>
      <c r="G527" s="89"/>
      <c r="H527" s="6"/>
      <c r="I527" s="89"/>
      <c r="J527" s="6"/>
      <c r="K527" s="89"/>
      <c r="L527" s="6"/>
      <c r="M527" s="89"/>
      <c r="N527" s="6"/>
      <c r="O527" s="89"/>
      <c r="P527" s="6"/>
      <c r="Q527" s="89"/>
      <c r="R527" s="6"/>
      <c r="S527" s="89"/>
      <c r="T527" s="6"/>
      <c r="U527" s="89"/>
      <c r="V527" s="6"/>
      <c r="W527" s="89"/>
      <c r="X527" s="6"/>
      <c r="Y527" s="89"/>
      <c r="Z527" s="6"/>
      <c r="AA527" s="89"/>
    </row>
    <row r="528" spans="1:27" s="91" customFormat="1" ht="15.75" x14ac:dyDescent="0.25">
      <c r="A528" s="92" t="s">
        <v>421</v>
      </c>
      <c r="B528" s="8"/>
      <c r="C528" s="47">
        <v>3</v>
      </c>
      <c r="D528" s="8" t="s">
        <v>1</v>
      </c>
      <c r="E528" s="93">
        <v>1350.1304798606479</v>
      </c>
      <c r="F528" s="6"/>
      <c r="G528" s="89"/>
      <c r="H528" s="6"/>
      <c r="I528" s="89"/>
      <c r="J528" s="6"/>
      <c r="K528" s="89"/>
      <c r="L528" s="6"/>
      <c r="M528" s="89"/>
      <c r="N528" s="6"/>
      <c r="O528" s="89"/>
      <c r="P528" s="6"/>
      <c r="Q528" s="89"/>
      <c r="R528" s="6"/>
      <c r="S528" s="89"/>
      <c r="T528" s="6"/>
      <c r="U528" s="89"/>
      <c r="V528" s="6"/>
      <c r="W528" s="89"/>
      <c r="X528" s="6"/>
      <c r="Y528" s="89"/>
      <c r="Z528" s="6"/>
      <c r="AA528" s="89"/>
    </row>
    <row r="529" spans="1:27" s="91" customFormat="1" ht="15.75" x14ac:dyDescent="0.25">
      <c r="A529" s="92" t="s">
        <v>812</v>
      </c>
      <c r="B529" s="8"/>
      <c r="C529" s="47"/>
      <c r="D529" s="8" t="s">
        <v>1</v>
      </c>
      <c r="E529" s="93">
        <v>1513.13724937539</v>
      </c>
      <c r="F529" s="6"/>
      <c r="G529" s="89"/>
      <c r="H529" s="6"/>
      <c r="I529" s="89"/>
      <c r="J529" s="6"/>
      <c r="K529" s="89"/>
      <c r="L529" s="6"/>
      <c r="M529" s="89"/>
      <c r="N529" s="6"/>
      <c r="O529" s="89"/>
      <c r="P529" s="6"/>
      <c r="Q529" s="89"/>
      <c r="R529" s="6"/>
      <c r="S529" s="89"/>
      <c r="T529" s="6"/>
      <c r="U529" s="89"/>
      <c r="V529" s="6"/>
      <c r="W529" s="89"/>
      <c r="X529" s="6"/>
      <c r="Y529" s="89"/>
      <c r="Z529" s="6"/>
      <c r="AA529" s="89"/>
    </row>
    <row r="530" spans="1:27" s="91" customFormat="1" ht="15.75" x14ac:dyDescent="0.25">
      <c r="A530" s="92" t="s">
        <v>505</v>
      </c>
      <c r="B530" s="8"/>
      <c r="C530" s="47">
        <v>3</v>
      </c>
      <c r="D530" s="8" t="s">
        <v>478</v>
      </c>
      <c r="E530" s="93">
        <v>1200</v>
      </c>
      <c r="F530" s="6"/>
      <c r="G530" s="89"/>
      <c r="H530" s="6"/>
      <c r="I530" s="89"/>
      <c r="J530" s="6"/>
      <c r="K530" s="89"/>
      <c r="L530" s="6"/>
      <c r="M530" s="89"/>
      <c r="N530" s="6"/>
      <c r="O530" s="89"/>
      <c r="P530" s="6"/>
      <c r="Q530" s="89"/>
      <c r="R530" s="6"/>
      <c r="S530" s="89"/>
      <c r="T530" s="6"/>
      <c r="U530" s="89"/>
      <c r="V530" s="6"/>
      <c r="W530" s="89"/>
      <c r="X530" s="6"/>
      <c r="Y530" s="89"/>
      <c r="Z530" s="6"/>
      <c r="AA530" s="89"/>
    </row>
    <row r="531" spans="1:27" s="91" customFormat="1" ht="15.75" x14ac:dyDescent="0.25">
      <c r="A531" s="92" t="s">
        <v>1127</v>
      </c>
      <c r="B531" s="8"/>
      <c r="C531" s="47"/>
      <c r="D531" s="8" t="s">
        <v>35</v>
      </c>
      <c r="E531" s="93">
        <v>1318</v>
      </c>
      <c r="F531" s="6"/>
      <c r="G531" s="89"/>
      <c r="H531" s="6"/>
      <c r="I531" s="89"/>
      <c r="J531" s="6"/>
      <c r="K531" s="89"/>
      <c r="L531" s="6"/>
      <c r="M531" s="89"/>
      <c r="N531" s="6"/>
      <c r="O531" s="89"/>
      <c r="P531" s="6"/>
      <c r="Q531" s="89"/>
      <c r="R531" s="6">
        <v>38</v>
      </c>
      <c r="S531" s="89">
        <f>((($R$2+2)*($R$2+4)*($R$2+2-2*R531))/(2*($R$2+2*R531)*($R$2+4*R531))+(($R$2+1)-R531+1))*$R$1</f>
        <v>12.298630331417217</v>
      </c>
      <c r="T531" s="6"/>
      <c r="U531" s="89"/>
      <c r="V531" s="6">
        <v>82</v>
      </c>
      <c r="W531" s="89">
        <f>((($V$2+2)*($V$2+4)*($V$2+2-2*V531))/(2*($V$2+2*V531)*($V$2+4*V531))+(($V$2+1)-V531+1))*$V$1</f>
        <v>7.7901776358581341</v>
      </c>
      <c r="X531" s="6"/>
      <c r="Y531" s="89"/>
      <c r="Z531" s="6"/>
      <c r="AA531" s="89"/>
    </row>
    <row r="532" spans="1:27" s="91" customFormat="1" ht="15.75" x14ac:dyDescent="0.25">
      <c r="A532" s="92" t="s">
        <v>550</v>
      </c>
      <c r="B532" s="8"/>
      <c r="C532" s="47">
        <v>1</v>
      </c>
      <c r="D532" s="8" t="s">
        <v>3</v>
      </c>
      <c r="E532" s="93">
        <v>1268.3940172050591</v>
      </c>
      <c r="F532" s="6"/>
      <c r="G532" s="89"/>
      <c r="H532" s="6"/>
      <c r="I532" s="89"/>
      <c r="J532" s="6"/>
      <c r="K532" s="89"/>
      <c r="L532" s="6"/>
      <c r="M532" s="89"/>
      <c r="N532" s="6"/>
      <c r="O532" s="89"/>
      <c r="P532" s="6"/>
      <c r="Q532" s="89"/>
      <c r="R532" s="6"/>
      <c r="S532" s="89"/>
      <c r="T532" s="6"/>
      <c r="U532" s="89"/>
      <c r="V532" s="6"/>
      <c r="W532" s="89"/>
      <c r="X532" s="6"/>
      <c r="Y532" s="89"/>
      <c r="Z532" s="6"/>
      <c r="AA532" s="89"/>
    </row>
    <row r="533" spans="1:27" s="91" customFormat="1" ht="15.75" x14ac:dyDescent="0.25">
      <c r="A533" s="92" t="s">
        <v>5</v>
      </c>
      <c r="B533" s="8" t="s">
        <v>203</v>
      </c>
      <c r="C533" s="47" t="s">
        <v>36</v>
      </c>
      <c r="D533" s="8" t="s">
        <v>3</v>
      </c>
      <c r="E533" s="93">
        <v>1847</v>
      </c>
      <c r="F533" s="6"/>
      <c r="G533" s="89"/>
      <c r="H533" s="6">
        <v>34</v>
      </c>
      <c r="I533" s="89">
        <f>((($H$2+2)*($H$2+4)*($H$2+2-2*H533))/(2*($H$2+2*H533)*($H$2+4*H533))+(($H$2+1)-H533+1))*$H$1</f>
        <v>44.427596113623629</v>
      </c>
      <c r="J533" s="6"/>
      <c r="K533" s="89"/>
      <c r="L533" s="6"/>
      <c r="M533" s="89"/>
      <c r="N533" s="6"/>
      <c r="O533" s="89"/>
      <c r="P533" s="6"/>
      <c r="Q533" s="89"/>
      <c r="R533" s="6"/>
      <c r="S533" s="89"/>
      <c r="T533" s="6"/>
      <c r="U533" s="89"/>
      <c r="V533" s="6">
        <v>48</v>
      </c>
      <c r="W533" s="89">
        <f>((($V$2+2)*($V$2+4)*($V$2+2-2*V533))/(2*($V$2+2*V533)*($V$2+4*V533))+(($V$2+1)-V533+1))*$V$1</f>
        <v>33.802816901408448</v>
      </c>
      <c r="X533" s="6"/>
      <c r="Y533" s="89"/>
      <c r="Z533" s="6"/>
      <c r="AA533" s="89"/>
    </row>
    <row r="534" spans="1:27" s="91" customFormat="1" ht="15.75" x14ac:dyDescent="0.25">
      <c r="A534" s="92" t="s">
        <v>488</v>
      </c>
      <c r="B534" s="8"/>
      <c r="C534" s="47">
        <v>1</v>
      </c>
      <c r="D534" s="8" t="s">
        <v>3</v>
      </c>
      <c r="E534" s="93">
        <v>1431</v>
      </c>
      <c r="F534" s="6"/>
      <c r="G534" s="89"/>
      <c r="H534" s="6">
        <v>73</v>
      </c>
      <c r="I534" s="89">
        <f>((($H$2+2)*($H$2+4)*($H$2+2-2*H534))/(2*($H$2+2*H534)*($H$2+4*H534))+(($H$2+1)-H534+1))*$H$1</f>
        <v>11.450299907639284</v>
      </c>
      <c r="J534" s="6">
        <v>51</v>
      </c>
      <c r="K534" s="89">
        <f>((($J$2+2)*($J$2+4)*($J$2+2-2*J534))/(2*($J$2+2*J534)*($J$2+4*J534))+(($J$2+1)-J534+1))*$J$1</f>
        <v>18.211502675971982</v>
      </c>
      <c r="L534" s="6"/>
      <c r="M534" s="89"/>
      <c r="N534" s="6"/>
      <c r="O534" s="89"/>
      <c r="P534" s="6"/>
      <c r="Q534" s="89"/>
      <c r="R534" s="6"/>
      <c r="S534" s="89"/>
      <c r="T534" s="6"/>
      <c r="U534" s="89"/>
      <c r="V534" s="6"/>
      <c r="W534" s="89"/>
      <c r="X534" s="6"/>
      <c r="Y534" s="89"/>
      <c r="Z534" s="6"/>
      <c r="AA534" s="89"/>
    </row>
    <row r="535" spans="1:27" s="91" customFormat="1" ht="15.75" x14ac:dyDescent="0.25">
      <c r="A535" s="92" t="s">
        <v>117</v>
      </c>
      <c r="B535" s="8"/>
      <c r="C535" s="47">
        <v>1</v>
      </c>
      <c r="D535" s="8" t="s">
        <v>35</v>
      </c>
      <c r="E535" s="93">
        <v>1677</v>
      </c>
      <c r="F535" s="6"/>
      <c r="G535" s="89"/>
      <c r="H535" s="6"/>
      <c r="I535" s="89"/>
      <c r="J535" s="6"/>
      <c r="K535" s="89"/>
      <c r="L535" s="6">
        <v>45</v>
      </c>
      <c r="M535" s="89">
        <f>((($L$2+2)*($L$2+4)*($L$2+2-2*L535))/(2*($L$2+2*L535)*($L$2+4*L535))+(($L$2+1)-L535+1))*$L$1</f>
        <v>10.376915489809686</v>
      </c>
      <c r="N535" s="6"/>
      <c r="O535" s="89"/>
      <c r="P535" s="6"/>
      <c r="Q535" s="89"/>
      <c r="R535" s="6"/>
      <c r="S535" s="89"/>
      <c r="T535" s="6"/>
      <c r="U535" s="89"/>
      <c r="V535" s="6"/>
      <c r="W535" s="89"/>
      <c r="X535" s="6"/>
      <c r="Y535" s="89"/>
      <c r="Z535" s="6"/>
      <c r="AA535" s="89"/>
    </row>
    <row r="536" spans="1:27" s="91" customFormat="1" ht="15.75" x14ac:dyDescent="0.25">
      <c r="A536" s="92" t="s">
        <v>179</v>
      </c>
      <c r="B536" s="8"/>
      <c r="C536" s="47">
        <v>4</v>
      </c>
      <c r="D536" s="8" t="s">
        <v>1</v>
      </c>
      <c r="E536" s="93">
        <v>1200</v>
      </c>
      <c r="F536" s="6"/>
      <c r="G536" s="89"/>
      <c r="H536" s="6"/>
      <c r="I536" s="89"/>
      <c r="J536" s="6"/>
      <c r="K536" s="89"/>
      <c r="L536" s="6"/>
      <c r="M536" s="89"/>
      <c r="N536" s="6"/>
      <c r="O536" s="89"/>
      <c r="P536" s="6"/>
      <c r="Q536" s="89"/>
      <c r="R536" s="6"/>
      <c r="S536" s="89"/>
      <c r="T536" s="6"/>
      <c r="U536" s="89"/>
      <c r="V536" s="6"/>
      <c r="W536" s="89"/>
      <c r="X536" s="6"/>
      <c r="Y536" s="89"/>
      <c r="Z536" s="6"/>
      <c r="AA536" s="89"/>
    </row>
    <row r="537" spans="1:27" s="91" customFormat="1" ht="15.75" x14ac:dyDescent="0.25">
      <c r="A537" s="92" t="s">
        <v>588</v>
      </c>
      <c r="B537" s="8"/>
      <c r="C537" s="47">
        <v>1</v>
      </c>
      <c r="D537" s="8" t="s">
        <v>1</v>
      </c>
      <c r="E537" s="93">
        <v>1800</v>
      </c>
      <c r="F537" s="6"/>
      <c r="G537" s="89"/>
      <c r="H537" s="6"/>
      <c r="I537" s="89"/>
      <c r="J537" s="6"/>
      <c r="K537" s="89"/>
      <c r="L537" s="6"/>
      <c r="M537" s="89"/>
      <c r="N537" s="6"/>
      <c r="O537" s="89"/>
      <c r="P537" s="6"/>
      <c r="Q537" s="89"/>
      <c r="R537" s="6"/>
      <c r="S537" s="89"/>
      <c r="T537" s="6"/>
      <c r="U537" s="89"/>
      <c r="V537" s="6"/>
      <c r="W537" s="89"/>
      <c r="X537" s="6"/>
      <c r="Y537" s="89"/>
      <c r="Z537" s="6"/>
      <c r="AA537" s="89"/>
    </row>
    <row r="538" spans="1:27" s="91" customFormat="1" ht="15.75" x14ac:dyDescent="0.25">
      <c r="A538" s="92" t="s">
        <v>1105</v>
      </c>
      <c r="B538" s="8"/>
      <c r="C538" s="47"/>
      <c r="D538" s="8" t="s">
        <v>1</v>
      </c>
      <c r="E538" s="93">
        <v>1455</v>
      </c>
      <c r="F538" s="6"/>
      <c r="G538" s="89"/>
      <c r="H538" s="6"/>
      <c r="I538" s="89"/>
      <c r="J538" s="6"/>
      <c r="K538" s="89"/>
      <c r="L538" s="6">
        <v>37</v>
      </c>
      <c r="M538" s="89">
        <f>((($L$2+2)*($L$2+4)*($L$2+2-2*L538))/(2*($L$2+2*L538)*($L$2+4*L538))+(($L$2+1)-L538+1))*$L$1</f>
        <v>20.910924421274075</v>
      </c>
      <c r="N538" s="6"/>
      <c r="O538" s="89"/>
      <c r="P538" s="6"/>
      <c r="Q538" s="89"/>
      <c r="R538" s="6"/>
      <c r="S538" s="89"/>
      <c r="T538" s="6"/>
      <c r="U538" s="89"/>
      <c r="V538" s="6"/>
      <c r="W538" s="89"/>
      <c r="X538" s="6"/>
      <c r="Y538" s="89"/>
      <c r="Z538" s="6"/>
      <c r="AA538" s="89"/>
    </row>
    <row r="539" spans="1:27" s="91" customFormat="1" ht="15.75" x14ac:dyDescent="0.25">
      <c r="A539" s="92" t="s">
        <v>20</v>
      </c>
      <c r="B539" s="8" t="s">
        <v>202</v>
      </c>
      <c r="C539" s="47" t="s">
        <v>37</v>
      </c>
      <c r="D539" s="8" t="s">
        <v>1</v>
      </c>
      <c r="E539" s="93">
        <v>1817</v>
      </c>
      <c r="F539" s="6">
        <v>58</v>
      </c>
      <c r="G539" s="89">
        <f>((($F$2+2)*($F$2+4)*($F$2+2-2*F539))/(2*($F$2+2*F539)*($F$2+4*F539))+(($F$2+1)-F539+1))*$F$1</f>
        <v>44.693753790175869</v>
      </c>
      <c r="H539" s="6"/>
      <c r="I539" s="89"/>
      <c r="J539" s="6"/>
      <c r="K539" s="89"/>
      <c r="L539" s="6">
        <v>25</v>
      </c>
      <c r="M539" s="89">
        <f>((($L$2+2)*($L$2+4)*($L$2+2-2*L539))/(2*($L$2+2*L539)*($L$2+4*L539))+(($L$2+1)-L539+1))*$L$1</f>
        <v>37.884888020214412</v>
      </c>
      <c r="N539" s="6"/>
      <c r="O539" s="89"/>
      <c r="P539" s="6"/>
      <c r="Q539" s="89"/>
      <c r="R539" s="6"/>
      <c r="S539" s="89"/>
      <c r="T539" s="6"/>
      <c r="U539" s="89"/>
      <c r="V539" s="6"/>
      <c r="W539" s="89"/>
      <c r="X539" s="6"/>
      <c r="Y539" s="89"/>
      <c r="Z539" s="6"/>
      <c r="AA539" s="89"/>
    </row>
    <row r="540" spans="1:27" s="91" customFormat="1" ht="15.75" x14ac:dyDescent="0.25">
      <c r="A540" s="92" t="s">
        <v>187</v>
      </c>
      <c r="B540" s="8"/>
      <c r="C540" s="47">
        <v>1</v>
      </c>
      <c r="D540" s="8" t="s">
        <v>3</v>
      </c>
      <c r="E540" s="93">
        <v>1800</v>
      </c>
      <c r="F540" s="6"/>
      <c r="G540" s="89"/>
      <c r="H540" s="6"/>
      <c r="I540" s="89"/>
      <c r="J540" s="6"/>
      <c r="K540" s="89"/>
      <c r="L540" s="6"/>
      <c r="M540" s="89"/>
      <c r="N540" s="6"/>
      <c r="O540" s="89"/>
      <c r="P540" s="6"/>
      <c r="Q540" s="89"/>
      <c r="R540" s="6"/>
      <c r="S540" s="89"/>
      <c r="T540" s="6"/>
      <c r="U540" s="89"/>
      <c r="V540" s="6"/>
      <c r="W540" s="89"/>
      <c r="X540" s="6"/>
      <c r="Y540" s="89"/>
      <c r="Z540" s="6"/>
      <c r="AA540" s="89"/>
    </row>
    <row r="541" spans="1:27" s="91" customFormat="1" ht="15.75" x14ac:dyDescent="0.25">
      <c r="A541" s="92" t="s">
        <v>707</v>
      </c>
      <c r="B541" s="8"/>
      <c r="C541" s="47"/>
      <c r="D541" s="8" t="s">
        <v>3</v>
      </c>
      <c r="E541" s="93">
        <v>1195.4691169006765</v>
      </c>
      <c r="F541" s="6"/>
      <c r="G541" s="89"/>
      <c r="H541" s="6"/>
      <c r="I541" s="89"/>
      <c r="J541" s="6"/>
      <c r="K541" s="89"/>
      <c r="L541" s="6"/>
      <c r="M541" s="89"/>
      <c r="N541" s="6"/>
      <c r="O541" s="89"/>
      <c r="P541" s="6"/>
      <c r="Q541" s="89"/>
      <c r="R541" s="6"/>
      <c r="S541" s="89"/>
      <c r="T541" s="6"/>
      <c r="U541" s="89"/>
      <c r="V541" s="6"/>
      <c r="W541" s="89"/>
      <c r="X541" s="6"/>
      <c r="Y541" s="89"/>
      <c r="Z541" s="6"/>
      <c r="AA541" s="89"/>
    </row>
    <row r="542" spans="1:27" s="91" customFormat="1" ht="15.75" x14ac:dyDescent="0.25">
      <c r="A542" s="92" t="s">
        <v>1033</v>
      </c>
      <c r="B542" s="8"/>
      <c r="C542" s="47"/>
      <c r="D542" s="8" t="s">
        <v>1</v>
      </c>
      <c r="E542" s="93">
        <v>1447</v>
      </c>
      <c r="F542" s="6"/>
      <c r="G542" s="89"/>
      <c r="H542" s="6">
        <v>87</v>
      </c>
      <c r="I542" s="89">
        <f>((($H$2+2)*($H$2+4)*($H$2+2-2*H542))/(2*($H$2+2*H542)*($H$2+4*H542))+(($H$2+1)-H542+1))*$H$1</f>
        <v>0.70195341708014936</v>
      </c>
      <c r="J542" s="6">
        <v>60</v>
      </c>
      <c r="K542" s="89">
        <f>((($J$2+2)*($J$2+4)*($J$2+2-2*J542))/(2*($J$2+2*J542)*($J$2+4*J542))+(($J$2+1)-J542+1))*$J$1</f>
        <v>9.2726399077425761</v>
      </c>
      <c r="L542" s="6"/>
      <c r="M542" s="89"/>
      <c r="N542" s="6"/>
      <c r="O542" s="89"/>
      <c r="P542" s="6"/>
      <c r="Q542" s="89"/>
      <c r="R542" s="6"/>
      <c r="S542" s="89"/>
      <c r="T542" s="6"/>
      <c r="U542" s="89"/>
      <c r="V542" s="6"/>
      <c r="W542" s="89"/>
      <c r="X542" s="6"/>
      <c r="Y542" s="89"/>
      <c r="Z542" s="6"/>
      <c r="AA542" s="89"/>
    </row>
    <row r="543" spans="1:27" s="91" customFormat="1" ht="15.75" x14ac:dyDescent="0.25">
      <c r="A543" s="92" t="s">
        <v>966</v>
      </c>
      <c r="B543" s="8"/>
      <c r="C543" s="47">
        <v>4</v>
      </c>
      <c r="D543" s="8" t="s">
        <v>1</v>
      </c>
      <c r="E543" s="93">
        <v>1200</v>
      </c>
      <c r="F543" s="6"/>
      <c r="G543" s="89"/>
      <c r="H543" s="6"/>
      <c r="I543" s="89"/>
      <c r="J543" s="6"/>
      <c r="K543" s="89"/>
      <c r="L543" s="6"/>
      <c r="M543" s="89"/>
      <c r="N543" s="6"/>
      <c r="O543" s="89"/>
      <c r="P543" s="6"/>
      <c r="Q543" s="89"/>
      <c r="R543" s="6"/>
      <c r="S543" s="89"/>
      <c r="T543" s="6"/>
      <c r="U543" s="89"/>
      <c r="V543" s="6"/>
      <c r="W543" s="89"/>
      <c r="X543" s="6"/>
      <c r="Y543" s="89"/>
      <c r="Z543" s="6"/>
      <c r="AA543" s="89"/>
    </row>
    <row r="544" spans="1:27" s="91" customFormat="1" ht="15.75" x14ac:dyDescent="0.25">
      <c r="A544" s="92" t="s">
        <v>41</v>
      </c>
      <c r="B544" s="8"/>
      <c r="C544" s="47">
        <v>4</v>
      </c>
      <c r="D544" s="8" t="s">
        <v>27</v>
      </c>
      <c r="E544" s="93">
        <v>1200</v>
      </c>
      <c r="F544" s="6"/>
      <c r="G544" s="89"/>
      <c r="H544" s="6"/>
      <c r="I544" s="89"/>
      <c r="J544" s="6"/>
      <c r="K544" s="89"/>
      <c r="L544" s="6"/>
      <c r="M544" s="89"/>
      <c r="N544" s="6"/>
      <c r="O544" s="89"/>
      <c r="P544" s="6"/>
      <c r="Q544" s="89"/>
      <c r="R544" s="6"/>
      <c r="S544" s="89"/>
      <c r="T544" s="6"/>
      <c r="U544" s="89"/>
      <c r="V544" s="6"/>
      <c r="W544" s="89"/>
      <c r="X544" s="6"/>
      <c r="Y544" s="89"/>
      <c r="Z544" s="6"/>
      <c r="AA544" s="89"/>
    </row>
    <row r="545" spans="1:27" s="91" customFormat="1" ht="15.75" x14ac:dyDescent="0.25">
      <c r="A545" s="92" t="s">
        <v>656</v>
      </c>
      <c r="B545" s="8"/>
      <c r="C545" s="47"/>
      <c r="D545" s="8" t="s">
        <v>1</v>
      </c>
      <c r="E545" s="93">
        <v>1728.3617760054724</v>
      </c>
      <c r="F545" s="6"/>
      <c r="G545" s="89"/>
      <c r="H545" s="6"/>
      <c r="I545" s="89"/>
      <c r="J545" s="6"/>
      <c r="K545" s="89"/>
      <c r="L545" s="6"/>
      <c r="M545" s="89"/>
      <c r="N545" s="6"/>
      <c r="O545" s="89"/>
      <c r="P545" s="6"/>
      <c r="Q545" s="89"/>
      <c r="R545" s="6"/>
      <c r="S545" s="89"/>
      <c r="T545" s="6"/>
      <c r="U545" s="89"/>
      <c r="V545" s="6"/>
      <c r="W545" s="89"/>
      <c r="X545" s="6"/>
      <c r="Y545" s="89"/>
      <c r="Z545" s="6"/>
      <c r="AA545" s="89"/>
    </row>
    <row r="546" spans="1:27" s="91" customFormat="1" ht="15.75" x14ac:dyDescent="0.25">
      <c r="A546" s="92" t="s">
        <v>581</v>
      </c>
      <c r="B546" s="8"/>
      <c r="C546" s="47">
        <v>4</v>
      </c>
      <c r="D546" s="8" t="s">
        <v>1</v>
      </c>
      <c r="E546" s="93">
        <v>1307.4290096268626</v>
      </c>
      <c r="F546" s="6"/>
      <c r="G546" s="89"/>
      <c r="H546" s="6"/>
      <c r="I546" s="89"/>
      <c r="J546" s="6"/>
      <c r="K546" s="89"/>
      <c r="L546" s="6"/>
      <c r="M546" s="89"/>
      <c r="N546" s="6"/>
      <c r="O546" s="89"/>
      <c r="P546" s="6"/>
      <c r="Q546" s="89"/>
      <c r="R546" s="6"/>
      <c r="S546" s="89"/>
      <c r="T546" s="6"/>
      <c r="U546" s="89"/>
      <c r="V546" s="6"/>
      <c r="W546" s="89"/>
      <c r="X546" s="6"/>
      <c r="Y546" s="89"/>
      <c r="Z546" s="6"/>
      <c r="AA546" s="89"/>
    </row>
    <row r="547" spans="1:27" s="91" customFormat="1" ht="15.75" x14ac:dyDescent="0.25">
      <c r="A547" s="92" t="s">
        <v>587</v>
      </c>
      <c r="B547" s="8"/>
      <c r="C547" s="47">
        <v>3</v>
      </c>
      <c r="D547" s="8" t="s">
        <v>1</v>
      </c>
      <c r="E547" s="93">
        <v>1400</v>
      </c>
      <c r="F547" s="6"/>
      <c r="G547" s="89"/>
      <c r="H547" s="6"/>
      <c r="I547" s="89"/>
      <c r="J547" s="6"/>
      <c r="K547" s="89"/>
      <c r="L547" s="6"/>
      <c r="M547" s="89"/>
      <c r="N547" s="6"/>
      <c r="O547" s="89"/>
      <c r="P547" s="6"/>
      <c r="Q547" s="89"/>
      <c r="R547" s="6"/>
      <c r="S547" s="89"/>
      <c r="T547" s="6"/>
      <c r="U547" s="89"/>
      <c r="V547" s="6"/>
      <c r="W547" s="89"/>
      <c r="X547" s="6"/>
      <c r="Y547" s="89"/>
      <c r="Z547" s="6"/>
      <c r="AA547" s="89"/>
    </row>
    <row r="548" spans="1:27" s="91" customFormat="1" ht="15.75" x14ac:dyDescent="0.25">
      <c r="A548" s="92" t="s">
        <v>72</v>
      </c>
      <c r="B548" s="8"/>
      <c r="C548" s="47">
        <v>1</v>
      </c>
      <c r="D548" s="8" t="s">
        <v>35</v>
      </c>
      <c r="E548" s="93">
        <v>1744.6339855446538</v>
      </c>
      <c r="F548" s="6"/>
      <c r="G548" s="89"/>
      <c r="H548" s="6"/>
      <c r="I548" s="89"/>
      <c r="J548" s="6"/>
      <c r="K548" s="89"/>
      <c r="L548" s="6"/>
      <c r="M548" s="89"/>
      <c r="N548" s="6"/>
      <c r="O548" s="89"/>
      <c r="P548" s="6"/>
      <c r="Q548" s="89"/>
      <c r="R548" s="6"/>
      <c r="S548" s="89"/>
      <c r="T548" s="6"/>
      <c r="U548" s="89"/>
      <c r="V548" s="6"/>
      <c r="W548" s="89"/>
      <c r="X548" s="6"/>
      <c r="Y548" s="89"/>
      <c r="Z548" s="6"/>
      <c r="AA548" s="89"/>
    </row>
    <row r="549" spans="1:27" s="91" customFormat="1" ht="15.75" x14ac:dyDescent="0.25">
      <c r="A549" s="92" t="s">
        <v>1001</v>
      </c>
      <c r="B549" s="8"/>
      <c r="C549" s="47"/>
      <c r="D549" s="8" t="s">
        <v>35</v>
      </c>
      <c r="E549" s="93">
        <v>1442.9607385743632</v>
      </c>
      <c r="F549" s="6"/>
      <c r="G549" s="89"/>
      <c r="H549" s="6"/>
      <c r="I549" s="89"/>
      <c r="J549" s="6"/>
      <c r="K549" s="89"/>
      <c r="L549" s="6"/>
      <c r="M549" s="89"/>
      <c r="N549" s="6"/>
      <c r="O549" s="89"/>
      <c r="P549" s="6"/>
      <c r="Q549" s="89"/>
      <c r="R549" s="6"/>
      <c r="S549" s="89"/>
      <c r="T549" s="6"/>
      <c r="U549" s="89"/>
      <c r="V549" s="6"/>
      <c r="W549" s="89"/>
      <c r="X549" s="6"/>
      <c r="Y549" s="89"/>
      <c r="Z549" s="6"/>
      <c r="AA549" s="89"/>
    </row>
    <row r="550" spans="1:27" s="91" customFormat="1" ht="15.75" x14ac:dyDescent="0.25">
      <c r="A550" s="92" t="s">
        <v>664</v>
      </c>
      <c r="B550" s="8"/>
      <c r="C550" s="47">
        <v>1</v>
      </c>
      <c r="D550" s="8" t="s">
        <v>1</v>
      </c>
      <c r="E550" s="93">
        <v>1877.7930324034241</v>
      </c>
      <c r="F550" s="6"/>
      <c r="G550" s="89"/>
      <c r="H550" s="6"/>
      <c r="I550" s="89"/>
      <c r="J550" s="6"/>
      <c r="K550" s="89"/>
      <c r="L550" s="6"/>
      <c r="M550" s="89"/>
      <c r="N550" s="6"/>
      <c r="O550" s="89"/>
      <c r="P550" s="6"/>
      <c r="Q550" s="89"/>
      <c r="R550" s="6"/>
      <c r="S550" s="89"/>
      <c r="T550" s="6"/>
      <c r="U550" s="89"/>
      <c r="V550" s="6"/>
      <c r="W550" s="89"/>
      <c r="X550" s="6"/>
      <c r="Y550" s="89"/>
      <c r="Z550" s="6"/>
      <c r="AA550" s="89"/>
    </row>
    <row r="551" spans="1:27" s="91" customFormat="1" ht="15.75" x14ac:dyDescent="0.25">
      <c r="A551" s="92" t="s">
        <v>579</v>
      </c>
      <c r="B551" s="8"/>
      <c r="C551" s="47">
        <v>1</v>
      </c>
      <c r="D551" s="8" t="s">
        <v>35</v>
      </c>
      <c r="E551" s="93">
        <v>1745</v>
      </c>
      <c r="F551" s="6"/>
      <c r="G551" s="89"/>
      <c r="H551" s="6"/>
      <c r="I551" s="89"/>
      <c r="J551" s="6"/>
      <c r="K551" s="89"/>
      <c r="L551" s="6">
        <v>23</v>
      </c>
      <c r="M551" s="89">
        <f>((($L$2+2)*($L$2+4)*($L$2+2-2*L551))/(2*($L$2+2*L551)*($L$2+4*L551))+(($L$2+1)-L551+1))*$L$1</f>
        <v>40.972370957378452</v>
      </c>
      <c r="N551" s="6"/>
      <c r="O551" s="89"/>
      <c r="P551" s="6"/>
      <c r="Q551" s="89"/>
      <c r="R551" s="6"/>
      <c r="S551" s="89"/>
      <c r="T551" s="6"/>
      <c r="U551" s="89"/>
      <c r="V551" s="6"/>
      <c r="W551" s="89"/>
      <c r="X551" s="6"/>
      <c r="Y551" s="89"/>
      <c r="Z551" s="6"/>
      <c r="AA551" s="89"/>
    </row>
    <row r="552" spans="1:27" s="91" customFormat="1" ht="15.75" x14ac:dyDescent="0.25">
      <c r="A552" s="92" t="s">
        <v>80</v>
      </c>
      <c r="B552" s="8"/>
      <c r="C552" s="47">
        <v>3</v>
      </c>
      <c r="D552" s="8" t="s">
        <v>35</v>
      </c>
      <c r="E552" s="93">
        <v>1400</v>
      </c>
      <c r="F552" s="6"/>
      <c r="G552" s="89"/>
      <c r="H552" s="6"/>
      <c r="I552" s="89"/>
      <c r="J552" s="6"/>
      <c r="K552" s="89"/>
      <c r="L552" s="6"/>
      <c r="M552" s="89"/>
      <c r="N552" s="6"/>
      <c r="O552" s="89"/>
      <c r="P552" s="6"/>
      <c r="Q552" s="89"/>
      <c r="R552" s="6"/>
      <c r="S552" s="89"/>
      <c r="T552" s="6"/>
      <c r="U552" s="89"/>
      <c r="V552" s="6"/>
      <c r="W552" s="89"/>
      <c r="X552" s="6"/>
      <c r="Y552" s="89"/>
      <c r="Z552" s="6"/>
      <c r="AA552" s="89"/>
    </row>
    <row r="553" spans="1:27" s="91" customFormat="1" ht="15.75" x14ac:dyDescent="0.25">
      <c r="A553" s="92" t="s">
        <v>237</v>
      </c>
      <c r="B553" s="8"/>
      <c r="C553" s="47">
        <v>3</v>
      </c>
      <c r="D553" s="8" t="s">
        <v>35</v>
      </c>
      <c r="E553" s="93">
        <v>1400</v>
      </c>
      <c r="F553" s="6"/>
      <c r="G553" s="89"/>
      <c r="H553" s="6"/>
      <c r="I553" s="89"/>
      <c r="J553" s="6"/>
      <c r="K553" s="89"/>
      <c r="L553" s="6"/>
      <c r="M553" s="89"/>
      <c r="N553" s="6"/>
      <c r="O553" s="89"/>
      <c r="P553" s="6"/>
      <c r="Q553" s="89"/>
      <c r="R553" s="6"/>
      <c r="S553" s="89"/>
      <c r="T553" s="6"/>
      <c r="U553" s="89"/>
      <c r="V553" s="6"/>
      <c r="W553" s="89"/>
      <c r="X553" s="6"/>
      <c r="Y553" s="89"/>
      <c r="Z553" s="6"/>
      <c r="AA553" s="89"/>
    </row>
    <row r="554" spans="1:27" s="91" customFormat="1" ht="15.75" x14ac:dyDescent="0.25">
      <c r="A554" s="92" t="s">
        <v>468</v>
      </c>
      <c r="B554" s="8"/>
      <c r="C554" s="47">
        <v>3</v>
      </c>
      <c r="D554" s="8" t="s">
        <v>35</v>
      </c>
      <c r="E554" s="93">
        <v>1386.2928183807949</v>
      </c>
      <c r="F554" s="6"/>
      <c r="G554" s="89"/>
      <c r="H554" s="6"/>
      <c r="I554" s="89"/>
      <c r="J554" s="6"/>
      <c r="K554" s="89"/>
      <c r="L554" s="6"/>
      <c r="M554" s="89"/>
      <c r="N554" s="6"/>
      <c r="O554" s="89"/>
      <c r="P554" s="6"/>
      <c r="Q554" s="89"/>
      <c r="R554" s="6"/>
      <c r="S554" s="89"/>
      <c r="T554" s="6"/>
      <c r="U554" s="89"/>
      <c r="V554" s="6"/>
      <c r="W554" s="89"/>
      <c r="X554" s="6"/>
      <c r="Y554" s="89"/>
      <c r="Z554" s="6"/>
      <c r="AA554" s="89"/>
    </row>
    <row r="555" spans="1:27" s="91" customFormat="1" ht="15.75" x14ac:dyDescent="0.25">
      <c r="A555" s="92" t="s">
        <v>149</v>
      </c>
      <c r="B555" s="8"/>
      <c r="C555" s="47">
        <v>2</v>
      </c>
      <c r="D555" s="8" t="s">
        <v>1</v>
      </c>
      <c r="E555" s="93">
        <v>1600</v>
      </c>
      <c r="F555" s="6"/>
      <c r="G555" s="89"/>
      <c r="H555" s="6"/>
      <c r="I555" s="89"/>
      <c r="J555" s="6"/>
      <c r="K555" s="89"/>
      <c r="L555" s="6"/>
      <c r="M555" s="89"/>
      <c r="N555" s="6"/>
      <c r="O555" s="89"/>
      <c r="P555" s="6"/>
      <c r="Q555" s="89"/>
      <c r="R555" s="6"/>
      <c r="S555" s="89"/>
      <c r="T555" s="6"/>
      <c r="U555" s="89"/>
      <c r="V555" s="6"/>
      <c r="W555" s="89"/>
      <c r="X555" s="6"/>
      <c r="Y555" s="89"/>
      <c r="Z555" s="6"/>
      <c r="AA555" s="89"/>
    </row>
    <row r="556" spans="1:27" s="91" customFormat="1" ht="15.75" x14ac:dyDescent="0.25">
      <c r="A556" s="92" t="s">
        <v>967</v>
      </c>
      <c r="B556" s="8"/>
      <c r="C556" s="47">
        <v>1</v>
      </c>
      <c r="D556" s="8" t="s">
        <v>1</v>
      </c>
      <c r="E556" s="93">
        <v>1800</v>
      </c>
      <c r="F556" s="6"/>
      <c r="G556" s="89"/>
      <c r="H556" s="6"/>
      <c r="I556" s="89"/>
      <c r="J556" s="6"/>
      <c r="K556" s="89"/>
      <c r="L556" s="6"/>
      <c r="M556" s="89"/>
      <c r="N556" s="6"/>
      <c r="O556" s="89"/>
      <c r="P556" s="6"/>
      <c r="Q556" s="89"/>
      <c r="R556" s="6"/>
      <c r="S556" s="89"/>
      <c r="T556" s="6"/>
      <c r="U556" s="89"/>
      <c r="V556" s="6"/>
      <c r="W556" s="89"/>
      <c r="X556" s="6"/>
      <c r="Y556" s="89"/>
      <c r="Z556" s="6"/>
      <c r="AA556" s="89"/>
    </row>
    <row r="557" spans="1:27" s="91" customFormat="1" ht="15.75" x14ac:dyDescent="0.25">
      <c r="A557" s="92" t="s">
        <v>64</v>
      </c>
      <c r="B557" s="8"/>
      <c r="C557" s="47">
        <v>4</v>
      </c>
      <c r="D557" s="8" t="s">
        <v>16</v>
      </c>
      <c r="E557" s="93">
        <v>1200</v>
      </c>
      <c r="F557" s="6"/>
      <c r="G557" s="89"/>
      <c r="H557" s="6"/>
      <c r="I557" s="89"/>
      <c r="J557" s="6"/>
      <c r="K557" s="89"/>
      <c r="L557" s="6"/>
      <c r="M557" s="89"/>
      <c r="N557" s="6"/>
      <c r="O557" s="89"/>
      <c r="P557" s="6"/>
      <c r="Q557" s="89"/>
      <c r="R557" s="6"/>
      <c r="S557" s="89"/>
      <c r="T557" s="6"/>
      <c r="U557" s="89"/>
      <c r="V557" s="6"/>
      <c r="W557" s="89"/>
      <c r="X557" s="6"/>
      <c r="Y557" s="89"/>
      <c r="Z557" s="6"/>
      <c r="AA557" s="89"/>
    </row>
    <row r="558" spans="1:27" s="91" customFormat="1" ht="15.75" x14ac:dyDescent="0.25">
      <c r="A558" s="92" t="s">
        <v>65</v>
      </c>
      <c r="B558" s="8"/>
      <c r="C558" s="47">
        <v>4</v>
      </c>
      <c r="D558" s="8" t="s">
        <v>16</v>
      </c>
      <c r="E558" s="93">
        <v>1200</v>
      </c>
      <c r="F558" s="6"/>
      <c r="G558" s="89"/>
      <c r="H558" s="6"/>
      <c r="I558" s="89"/>
      <c r="J558" s="6"/>
      <c r="K558" s="89"/>
      <c r="L558" s="6"/>
      <c r="M558" s="89"/>
      <c r="N558" s="6"/>
      <c r="O558" s="89"/>
      <c r="P558" s="6"/>
      <c r="Q558" s="89"/>
      <c r="R558" s="6"/>
      <c r="S558" s="89"/>
      <c r="T558" s="6"/>
      <c r="U558" s="89"/>
      <c r="V558" s="6"/>
      <c r="W558" s="89"/>
      <c r="X558" s="6"/>
      <c r="Y558" s="89"/>
      <c r="Z558" s="6"/>
      <c r="AA558" s="89"/>
    </row>
    <row r="559" spans="1:27" s="91" customFormat="1" ht="15.75" x14ac:dyDescent="0.25">
      <c r="A559" s="92" t="s">
        <v>183</v>
      </c>
      <c r="B559" s="8"/>
      <c r="C559" s="47">
        <v>4</v>
      </c>
      <c r="D559" s="8" t="s">
        <v>1</v>
      </c>
      <c r="E559" s="93">
        <v>1200</v>
      </c>
      <c r="F559" s="6"/>
      <c r="G559" s="89"/>
      <c r="H559" s="6"/>
      <c r="I559" s="89"/>
      <c r="J559" s="6"/>
      <c r="K559" s="89"/>
      <c r="L559" s="6"/>
      <c r="M559" s="89"/>
      <c r="N559" s="6"/>
      <c r="O559" s="89"/>
      <c r="P559" s="6"/>
      <c r="Q559" s="89"/>
      <c r="R559" s="6"/>
      <c r="S559" s="89"/>
      <c r="T559" s="6"/>
      <c r="U559" s="89"/>
      <c r="V559" s="6"/>
      <c r="W559" s="89"/>
      <c r="X559" s="6"/>
      <c r="Y559" s="89"/>
      <c r="Z559" s="6"/>
      <c r="AA559" s="89"/>
    </row>
    <row r="560" spans="1:27" s="91" customFormat="1" ht="15.75" x14ac:dyDescent="0.25">
      <c r="A560" s="92" t="s">
        <v>937</v>
      </c>
      <c r="B560" s="8"/>
      <c r="C560" s="47">
        <v>1</v>
      </c>
      <c r="D560" s="8" t="s">
        <v>1</v>
      </c>
      <c r="E560" s="93">
        <v>1859.0403581742682</v>
      </c>
      <c r="F560" s="6"/>
      <c r="G560" s="89"/>
      <c r="H560" s="6"/>
      <c r="I560" s="89"/>
      <c r="J560" s="6"/>
      <c r="K560" s="89"/>
      <c r="L560" s="6"/>
      <c r="M560" s="89"/>
      <c r="N560" s="6"/>
      <c r="O560" s="89"/>
      <c r="P560" s="6"/>
      <c r="Q560" s="89"/>
      <c r="R560" s="6"/>
      <c r="S560" s="89"/>
      <c r="T560" s="6"/>
      <c r="U560" s="89"/>
      <c r="V560" s="6"/>
      <c r="W560" s="89"/>
      <c r="X560" s="6"/>
      <c r="Y560" s="89"/>
      <c r="Z560" s="6"/>
      <c r="AA560" s="89"/>
    </row>
    <row r="561" spans="1:27" s="91" customFormat="1" ht="15.75" x14ac:dyDescent="0.25">
      <c r="A561" s="92" t="s">
        <v>968</v>
      </c>
      <c r="B561" s="8"/>
      <c r="C561" s="47">
        <v>3</v>
      </c>
      <c r="D561" s="8" t="s">
        <v>1</v>
      </c>
      <c r="E561" s="93">
        <v>1529.1962140600467</v>
      </c>
      <c r="F561" s="6"/>
      <c r="G561" s="89"/>
      <c r="H561" s="6"/>
      <c r="I561" s="89"/>
      <c r="J561" s="6"/>
      <c r="K561" s="89"/>
      <c r="L561" s="6"/>
      <c r="M561" s="89"/>
      <c r="N561" s="6"/>
      <c r="O561" s="89"/>
      <c r="P561" s="6"/>
      <c r="Q561" s="89"/>
      <c r="R561" s="6"/>
      <c r="S561" s="89"/>
      <c r="T561" s="6">
        <v>139</v>
      </c>
      <c r="U561" s="89">
        <f>((($T$2+2)*($T$2+4)*($T$2+2-2*T561))/(2*($T$2+2*T561)*($T$2+4*T561))+(($T$2+1)-T561+1))*$T$1</f>
        <v>12.273974453530801</v>
      </c>
      <c r="V561" s="6"/>
      <c r="W561" s="89"/>
      <c r="X561" s="6"/>
      <c r="Y561" s="89"/>
      <c r="Z561" s="6"/>
      <c r="AA561" s="89"/>
    </row>
    <row r="562" spans="1:27" s="91" customFormat="1" ht="15.75" x14ac:dyDescent="0.25">
      <c r="A562" s="92" t="s">
        <v>118</v>
      </c>
      <c r="B562" s="8"/>
      <c r="C562" s="47">
        <v>1</v>
      </c>
      <c r="D562" s="8" t="s">
        <v>35</v>
      </c>
      <c r="E562" s="93">
        <v>1800</v>
      </c>
      <c r="F562" s="6"/>
      <c r="G562" s="89"/>
      <c r="H562" s="6"/>
      <c r="I562" s="89"/>
      <c r="J562" s="6"/>
      <c r="K562" s="89"/>
      <c r="L562" s="6"/>
      <c r="M562" s="89"/>
      <c r="N562" s="6"/>
      <c r="O562" s="89"/>
      <c r="P562" s="6"/>
      <c r="Q562" s="89"/>
      <c r="R562" s="6"/>
      <c r="S562" s="89"/>
      <c r="T562" s="6"/>
      <c r="U562" s="89"/>
      <c r="V562" s="6"/>
      <c r="W562" s="89"/>
      <c r="X562" s="6"/>
      <c r="Y562" s="89"/>
      <c r="Z562" s="6"/>
      <c r="AA562" s="89"/>
    </row>
    <row r="563" spans="1:27" s="91" customFormat="1" ht="15.75" x14ac:dyDescent="0.25">
      <c r="A563" s="92" t="s">
        <v>969</v>
      </c>
      <c r="B563" s="8"/>
      <c r="C563" s="47" t="s">
        <v>36</v>
      </c>
      <c r="D563" s="8" t="s">
        <v>1</v>
      </c>
      <c r="E563" s="93">
        <v>1952.6655373185999</v>
      </c>
      <c r="F563" s="6"/>
      <c r="G563" s="89"/>
      <c r="H563" s="6"/>
      <c r="I563" s="89"/>
      <c r="J563" s="6"/>
      <c r="K563" s="89"/>
      <c r="L563" s="6"/>
      <c r="M563" s="89"/>
      <c r="N563" s="6"/>
      <c r="O563" s="89"/>
      <c r="P563" s="6"/>
      <c r="Q563" s="89"/>
      <c r="R563" s="6"/>
      <c r="S563" s="89"/>
      <c r="T563" s="6"/>
      <c r="U563" s="89"/>
      <c r="V563" s="6"/>
      <c r="W563" s="89"/>
      <c r="X563" s="6"/>
      <c r="Y563" s="89"/>
      <c r="Z563" s="6"/>
      <c r="AA563" s="89"/>
    </row>
    <row r="564" spans="1:27" s="91" customFormat="1" ht="15.75" x14ac:dyDescent="0.25">
      <c r="A564" s="92" t="s">
        <v>190</v>
      </c>
      <c r="B564" s="8"/>
      <c r="C564" s="47">
        <v>3</v>
      </c>
      <c r="D564" s="8" t="s">
        <v>27</v>
      </c>
      <c r="E564" s="93">
        <v>1400</v>
      </c>
      <c r="F564" s="6"/>
      <c r="G564" s="89"/>
      <c r="H564" s="6"/>
      <c r="I564" s="89"/>
      <c r="J564" s="6"/>
      <c r="K564" s="89"/>
      <c r="L564" s="6"/>
      <c r="M564" s="89"/>
      <c r="N564" s="6"/>
      <c r="O564" s="89"/>
      <c r="P564" s="6"/>
      <c r="Q564" s="89"/>
      <c r="R564" s="6"/>
      <c r="S564" s="89"/>
      <c r="T564" s="6"/>
      <c r="U564" s="89"/>
      <c r="V564" s="6"/>
      <c r="W564" s="89"/>
      <c r="X564" s="6"/>
      <c r="Y564" s="89"/>
      <c r="Z564" s="6"/>
      <c r="AA564" s="89"/>
    </row>
    <row r="565" spans="1:27" s="91" customFormat="1" ht="15.75" x14ac:dyDescent="0.25">
      <c r="A565" s="92" t="s">
        <v>101</v>
      </c>
      <c r="B565" s="8"/>
      <c r="C565" s="47">
        <v>2</v>
      </c>
      <c r="D565" s="8" t="s">
        <v>35</v>
      </c>
      <c r="E565" s="93">
        <v>1607.9007303635469</v>
      </c>
      <c r="F565" s="6"/>
      <c r="G565" s="89"/>
      <c r="H565" s="6"/>
      <c r="I565" s="89"/>
      <c r="J565" s="6"/>
      <c r="K565" s="89"/>
      <c r="L565" s="6"/>
      <c r="M565" s="89"/>
      <c r="N565" s="6"/>
      <c r="O565" s="89"/>
      <c r="P565" s="6"/>
      <c r="Q565" s="89"/>
      <c r="R565" s="6"/>
      <c r="S565" s="89"/>
      <c r="T565" s="6"/>
      <c r="U565" s="89"/>
      <c r="V565" s="6"/>
      <c r="W565" s="89"/>
      <c r="X565" s="6"/>
      <c r="Y565" s="89"/>
      <c r="Z565" s="6"/>
      <c r="AA565" s="89"/>
    </row>
    <row r="566" spans="1:27" s="91" customFormat="1" ht="15.75" x14ac:dyDescent="0.25">
      <c r="A566" s="92" t="s">
        <v>649</v>
      </c>
      <c r="B566" s="8"/>
      <c r="C566" s="47"/>
      <c r="D566" s="8" t="s">
        <v>34</v>
      </c>
      <c r="E566" s="93">
        <v>1198.9697966247859</v>
      </c>
      <c r="F566" s="6"/>
      <c r="G566" s="89"/>
      <c r="H566" s="6"/>
      <c r="I566" s="89"/>
      <c r="J566" s="6"/>
      <c r="K566" s="89"/>
      <c r="L566" s="6"/>
      <c r="M566" s="89"/>
      <c r="N566" s="6"/>
      <c r="O566" s="89"/>
      <c r="P566" s="6"/>
      <c r="Q566" s="89"/>
      <c r="R566" s="6"/>
      <c r="S566" s="89"/>
      <c r="T566" s="6"/>
      <c r="U566" s="89"/>
      <c r="V566" s="6"/>
      <c r="W566" s="89"/>
      <c r="X566" s="6"/>
      <c r="Y566" s="89"/>
      <c r="Z566" s="6"/>
      <c r="AA566" s="89"/>
    </row>
    <row r="567" spans="1:27" s="91" customFormat="1" ht="15.75" x14ac:dyDescent="0.25">
      <c r="A567" s="92" t="s">
        <v>1116</v>
      </c>
      <c r="B567" s="8"/>
      <c r="C567" s="47"/>
      <c r="D567" s="8" t="s">
        <v>478</v>
      </c>
      <c r="E567" s="93">
        <v>1200</v>
      </c>
      <c r="F567" s="6"/>
      <c r="G567" s="89"/>
      <c r="H567" s="6"/>
      <c r="I567" s="89"/>
      <c r="J567" s="6"/>
      <c r="K567" s="89"/>
      <c r="L567" s="6"/>
      <c r="M567" s="89"/>
      <c r="N567" s="6">
        <v>22</v>
      </c>
      <c r="O567" s="89">
        <f>((($N$2+2)*($N$2+4)*($N$2+2-2*N567))/(2*($N$2+2*N567)*($N$2+4*N567))+(($N$2+1)-N567+1))*$N$1</f>
        <v>6.0218511553386476</v>
      </c>
      <c r="P567" s="6"/>
      <c r="Q567" s="89"/>
      <c r="R567" s="6"/>
      <c r="S567" s="89"/>
      <c r="T567" s="6"/>
      <c r="U567" s="89"/>
      <c r="V567" s="6"/>
      <c r="W567" s="89"/>
      <c r="X567" s="6"/>
      <c r="Y567" s="89"/>
      <c r="Z567" s="6"/>
      <c r="AA567" s="89"/>
    </row>
    <row r="568" spans="1:27" s="91" customFormat="1" ht="15.75" x14ac:dyDescent="0.25">
      <c r="A568" s="92" t="s">
        <v>970</v>
      </c>
      <c r="B568" s="8"/>
      <c r="C568" s="47">
        <v>2</v>
      </c>
      <c r="D568" s="8" t="s">
        <v>1</v>
      </c>
      <c r="E568" s="93">
        <v>1664</v>
      </c>
      <c r="F568" s="6"/>
      <c r="G568" s="89"/>
      <c r="H568" s="6"/>
      <c r="I568" s="89"/>
      <c r="J568" s="6"/>
      <c r="K568" s="89"/>
      <c r="L568" s="6"/>
      <c r="M568" s="89"/>
      <c r="N568" s="6"/>
      <c r="O568" s="89"/>
      <c r="P568" s="6"/>
      <c r="Q568" s="89"/>
      <c r="R568" s="6"/>
      <c r="S568" s="89"/>
      <c r="T568" s="6"/>
      <c r="U568" s="89"/>
      <c r="V568" s="6"/>
      <c r="W568" s="89"/>
      <c r="X568" s="6"/>
      <c r="Y568" s="89"/>
      <c r="Z568" s="6"/>
      <c r="AA568" s="89"/>
    </row>
    <row r="569" spans="1:27" s="91" customFormat="1" ht="15.75" x14ac:dyDescent="0.25">
      <c r="A569" s="92" t="s">
        <v>181</v>
      </c>
      <c r="B569" s="8"/>
      <c r="C569" s="47" t="s">
        <v>36</v>
      </c>
      <c r="D569" s="8" t="s">
        <v>3</v>
      </c>
      <c r="E569" s="93">
        <v>1596.7098545336246</v>
      </c>
      <c r="F569" s="6">
        <v>124</v>
      </c>
      <c r="G569" s="89">
        <f>((($F$2+2)*($F$2+4)*($F$2+2-2*F569))/(2*($F$2+2*F569)*($F$2+4*F569))+(($F$2+1)-F569+1))*$F$1</f>
        <v>12.630308325180515</v>
      </c>
      <c r="H569" s="6"/>
      <c r="I569" s="89"/>
      <c r="J569" s="6"/>
      <c r="K569" s="89"/>
      <c r="L569" s="6"/>
      <c r="M569" s="89"/>
      <c r="N569" s="6"/>
      <c r="O569" s="89"/>
      <c r="P569" s="6"/>
      <c r="Q569" s="89"/>
      <c r="R569" s="6">
        <v>40</v>
      </c>
      <c r="S569" s="89">
        <f>((($R$2+2)*($R$2+4)*($R$2+2-2*R569))/(2*($R$2+2*R569)*($R$2+4*R569))+(($R$2+1)-R569+1))*$R$1</f>
        <v>9.3151046826497588</v>
      </c>
      <c r="T569" s="6">
        <v>128</v>
      </c>
      <c r="U569" s="89">
        <f>((($T$2+2)*($T$2+4)*($T$2+2-2*T569))/(2*($T$2+2*T569)*($T$2+4*T569))+(($T$2+1)-T569+1))*$T$1</f>
        <v>16.699178466750755</v>
      </c>
      <c r="V569" s="6"/>
      <c r="W569" s="89"/>
      <c r="X569" s="6"/>
      <c r="Y569" s="89"/>
      <c r="Z569" s="6"/>
      <c r="AA569" s="89"/>
    </row>
    <row r="570" spans="1:27" s="91" customFormat="1" ht="15.75" x14ac:dyDescent="0.25">
      <c r="A570" s="92" t="s">
        <v>1066</v>
      </c>
      <c r="B570" s="8"/>
      <c r="C570" s="47">
        <v>3</v>
      </c>
      <c r="D570" s="8" t="s">
        <v>1</v>
      </c>
      <c r="E570" s="93">
        <v>1727.2600091785978</v>
      </c>
      <c r="F570" s="6">
        <v>113</v>
      </c>
      <c r="G570" s="89">
        <f>((($F$2+2)*($F$2+4)*($F$2+2-2*F570))/(2*($F$2+2*F570)*($F$2+4*F570))+(($F$2+1)-F570+1))*$F$1</f>
        <v>17.574151486547493</v>
      </c>
      <c r="H570" s="6">
        <v>52</v>
      </c>
      <c r="I570" s="89">
        <f>((($H$2+2)*($H$2+4)*($H$2+2-2*H570))/(2*($H$2+2*H570)*($H$2+4*H570))+(($H$2+1)-H570+1))*$H$1</f>
        <v>28.282769914605346</v>
      </c>
      <c r="J570" s="6"/>
      <c r="K570" s="89"/>
      <c r="L570" s="6"/>
      <c r="M570" s="89"/>
      <c r="N570" s="6"/>
      <c r="O570" s="89"/>
      <c r="P570" s="6"/>
      <c r="Q570" s="89"/>
      <c r="R570" s="6"/>
      <c r="S570" s="89"/>
      <c r="T570" s="6"/>
      <c r="U570" s="89"/>
      <c r="V570" s="6"/>
      <c r="W570" s="89"/>
      <c r="X570" s="6"/>
      <c r="Y570" s="89"/>
      <c r="Z570" s="6"/>
      <c r="AA570" s="89"/>
    </row>
    <row r="571" spans="1:27" s="91" customFormat="1" ht="15.75" x14ac:dyDescent="0.25">
      <c r="A571" s="92" t="s">
        <v>1114</v>
      </c>
      <c r="B571" s="8"/>
      <c r="C571" s="47"/>
      <c r="D571" s="8" t="s">
        <v>478</v>
      </c>
      <c r="E571" s="93">
        <v>1200</v>
      </c>
      <c r="F571" s="6"/>
      <c r="G571" s="89"/>
      <c r="H571" s="6"/>
      <c r="I571" s="89"/>
      <c r="J571" s="6"/>
      <c r="K571" s="89"/>
      <c r="L571" s="6"/>
      <c r="M571" s="89"/>
      <c r="N571" s="6">
        <v>19</v>
      </c>
      <c r="O571" s="89">
        <f>((($N$2+2)*($N$2+4)*($N$2+2-2*N571))/(2*($N$2+2*N571)*($N$2+4*N571))+(($N$2+1)-N571+1))*$N$1</f>
        <v>14.854851913267982</v>
      </c>
      <c r="P571" s="6"/>
      <c r="Q571" s="89"/>
      <c r="R571" s="6"/>
      <c r="S571" s="89"/>
      <c r="T571" s="6"/>
      <c r="U571" s="89"/>
      <c r="V571" s="6"/>
      <c r="W571" s="89"/>
      <c r="X571" s="6"/>
      <c r="Y571" s="89"/>
      <c r="Z571" s="6"/>
      <c r="AA571" s="89"/>
    </row>
    <row r="572" spans="1:27" s="91" customFormat="1" ht="15.75" x14ac:dyDescent="0.25">
      <c r="A572" s="92" t="s">
        <v>971</v>
      </c>
      <c r="B572" s="8"/>
      <c r="C572" s="47" t="s">
        <v>36</v>
      </c>
      <c r="D572" s="8" t="s">
        <v>1</v>
      </c>
      <c r="E572" s="93">
        <v>2044.6204638537886</v>
      </c>
      <c r="F572" s="6"/>
      <c r="G572" s="89"/>
      <c r="H572" s="6"/>
      <c r="I572" s="89"/>
      <c r="J572" s="6"/>
      <c r="K572" s="89"/>
      <c r="L572" s="6"/>
      <c r="M572" s="89"/>
      <c r="N572" s="6"/>
      <c r="O572" s="89"/>
      <c r="P572" s="6"/>
      <c r="Q572" s="89"/>
      <c r="R572" s="6"/>
      <c r="S572" s="89"/>
      <c r="T572" s="6"/>
      <c r="U572" s="89"/>
      <c r="V572" s="6"/>
      <c r="W572" s="89"/>
      <c r="X572" s="6"/>
      <c r="Y572" s="89"/>
      <c r="Z572" s="6"/>
      <c r="AA572" s="89"/>
    </row>
    <row r="573" spans="1:27" s="91" customFormat="1" ht="15.75" x14ac:dyDescent="0.25">
      <c r="A573" s="92" t="s">
        <v>1100</v>
      </c>
      <c r="B573" s="8"/>
      <c r="C573" s="47"/>
      <c r="D573" s="8" t="s">
        <v>27</v>
      </c>
      <c r="E573" s="93">
        <v>1470</v>
      </c>
      <c r="F573" s="6"/>
      <c r="G573" s="89"/>
      <c r="H573" s="6"/>
      <c r="I573" s="89"/>
      <c r="J573" s="6"/>
      <c r="K573" s="89"/>
      <c r="L573" s="6">
        <v>24</v>
      </c>
      <c r="M573" s="89">
        <f>((($L$2+2)*($L$2+4)*($L$2+2-2*L573))/(2*($L$2+2*L573)*($L$2+4*L573))+(($L$2+1)-L573+1))*$L$1</f>
        <v>39.415053681782361</v>
      </c>
      <c r="N573" s="6"/>
      <c r="O573" s="89"/>
      <c r="P573" s="6"/>
      <c r="Q573" s="89"/>
      <c r="R573" s="6"/>
      <c r="S573" s="89"/>
      <c r="T573" s="6"/>
      <c r="U573" s="89"/>
      <c r="V573" s="6"/>
      <c r="W573" s="89"/>
      <c r="X573" s="6"/>
      <c r="Y573" s="89"/>
      <c r="Z573" s="6"/>
      <c r="AA573" s="89"/>
    </row>
    <row r="574" spans="1:27" s="91" customFormat="1" ht="15.75" x14ac:dyDescent="0.25">
      <c r="A574" s="92" t="s">
        <v>1146</v>
      </c>
      <c r="B574" s="8"/>
      <c r="C574" s="47"/>
      <c r="D574" s="8" t="s">
        <v>1</v>
      </c>
      <c r="E574" s="93">
        <v>1255.5601496279746</v>
      </c>
      <c r="F574" s="6"/>
      <c r="G574" s="89"/>
      <c r="H574" s="6"/>
      <c r="I574" s="89"/>
      <c r="J574" s="6"/>
      <c r="K574" s="89"/>
      <c r="L574" s="6"/>
      <c r="M574" s="89"/>
      <c r="N574" s="6"/>
      <c r="O574" s="89"/>
      <c r="P574" s="6"/>
      <c r="Q574" s="89"/>
      <c r="R574" s="6"/>
      <c r="S574" s="89"/>
      <c r="T574" s="6">
        <v>149</v>
      </c>
      <c r="U574" s="89">
        <f>((($T$2+2)*($T$2+4)*($T$2+2-2*T574))/(2*($T$2+2*T574)*($T$2+4*T574))+(($T$2+1)-T574+1))*$T$1</f>
        <v>8.2984307709369158</v>
      </c>
      <c r="V574" s="6"/>
      <c r="W574" s="89"/>
      <c r="X574" s="6"/>
      <c r="Y574" s="89"/>
      <c r="Z574" s="6"/>
      <c r="AA574" s="89"/>
    </row>
    <row r="575" spans="1:27" s="91" customFormat="1" ht="15.75" x14ac:dyDescent="0.25">
      <c r="A575" s="92" t="s">
        <v>212</v>
      </c>
      <c r="B575" s="8"/>
      <c r="C575" s="47">
        <v>2</v>
      </c>
      <c r="D575" s="8" t="s">
        <v>1</v>
      </c>
      <c r="E575" s="93">
        <v>1559</v>
      </c>
      <c r="F575" s="6"/>
      <c r="G575" s="89"/>
      <c r="H575" s="6"/>
      <c r="I575" s="89"/>
      <c r="J575" s="6"/>
      <c r="K575" s="89"/>
      <c r="L575" s="6"/>
      <c r="M575" s="89"/>
      <c r="N575" s="6"/>
      <c r="O575" s="89"/>
      <c r="P575" s="6"/>
      <c r="Q575" s="89"/>
      <c r="R575" s="6"/>
      <c r="S575" s="89"/>
      <c r="T575" s="6"/>
      <c r="U575" s="89"/>
      <c r="V575" s="6"/>
      <c r="W575" s="89"/>
      <c r="X575" s="6"/>
      <c r="Y575" s="89"/>
      <c r="Z575" s="6"/>
      <c r="AA575" s="89"/>
    </row>
    <row r="576" spans="1:27" s="91" customFormat="1" ht="15.75" x14ac:dyDescent="0.25">
      <c r="A576" s="92" t="s">
        <v>77</v>
      </c>
      <c r="B576" s="8"/>
      <c r="C576" s="47">
        <v>2</v>
      </c>
      <c r="D576" s="8" t="s">
        <v>1</v>
      </c>
      <c r="E576" s="93">
        <v>1732.8679622554255</v>
      </c>
      <c r="F576" s="6">
        <v>71</v>
      </c>
      <c r="G576" s="89">
        <f>((($F$2+2)*($F$2+4)*($F$2+2-2*F576))/(2*($F$2+2*F576)*($F$2+4*F576))+(($F$2+1)-F576+1))*$F$1</f>
        <v>37.677618682902128</v>
      </c>
      <c r="H576" s="6"/>
      <c r="I576" s="89"/>
      <c r="J576" s="6"/>
      <c r="K576" s="89"/>
      <c r="L576" s="6"/>
      <c r="M576" s="89"/>
      <c r="N576" s="6"/>
      <c r="O576" s="89"/>
      <c r="P576" s="6"/>
      <c r="Q576" s="89"/>
      <c r="R576" s="6"/>
      <c r="S576" s="89"/>
      <c r="T576" s="6">
        <v>65</v>
      </c>
      <c r="U576" s="89">
        <f>((($T$2+2)*($T$2+4)*($T$2+2-2*T576))/(2*($T$2+2*T576)*($T$2+4*T576))+(($T$2+1)-T576+1))*$T$1</f>
        <v>44.450883426245994</v>
      </c>
      <c r="V576" s="6"/>
      <c r="W576" s="89"/>
      <c r="X576" s="6"/>
      <c r="Y576" s="89"/>
      <c r="Z576" s="6"/>
      <c r="AA576" s="89"/>
    </row>
    <row r="577" spans="1:27" s="91" customFormat="1" ht="15.75" x14ac:dyDescent="0.25">
      <c r="A577" s="92" t="s">
        <v>1022</v>
      </c>
      <c r="B577" s="8"/>
      <c r="C577" s="47">
        <v>2</v>
      </c>
      <c r="D577" s="8" t="s">
        <v>1</v>
      </c>
      <c r="E577" s="93">
        <v>1757</v>
      </c>
      <c r="F577" s="6">
        <v>67</v>
      </c>
      <c r="G577" s="89">
        <f>((($F$2+2)*($F$2+4)*($F$2+2-2*F577))/(2*($F$2+2*F577)*($F$2+4*F577))+(($F$2+1)-F577+1))*$F$1</f>
        <v>39.773252675147774</v>
      </c>
      <c r="H577" s="6">
        <v>25</v>
      </c>
      <c r="I577" s="89">
        <f>((($H$2+2)*($H$2+4)*($H$2+2-2*H577))/(2*($H$2+2*H577)*($H$2+4*H577))+(($H$2+1)-H577+1))*$H$1</f>
        <v>53.980607335692781</v>
      </c>
      <c r="J577" s="6">
        <v>53</v>
      </c>
      <c r="K577" s="89">
        <f>((($J$2+2)*($J$2+4)*($J$2+2-2*J577))/(2*($J$2+2*J577)*($J$2+4*J577))+(($J$2+1)-J577+1))*$J$1</f>
        <v>16.202875807452283</v>
      </c>
      <c r="L577" s="6"/>
      <c r="M577" s="89"/>
      <c r="N577" s="6"/>
      <c r="O577" s="89"/>
      <c r="P577" s="6">
        <v>2</v>
      </c>
      <c r="Q577" s="89">
        <f>((($P$2+2)*($P$2+4)*($P$2+2-2*P577))/(2*($P$2+2*P577)*($P$2+4*P577))+(($P$2+1)-P577+1))*$P$1</f>
        <v>94.101633393829417</v>
      </c>
      <c r="R577" s="6">
        <v>18</v>
      </c>
      <c r="S577" s="89">
        <f>((($R$2+2)*($R$2+4)*($R$2+2-2*R577))/(2*($R$2+2*R577)*($R$2+4*R577))+(($R$2+1)-R577+1))*$R$1</f>
        <v>44.983168960018901</v>
      </c>
      <c r="T577" s="6">
        <v>122</v>
      </c>
      <c r="U577" s="89">
        <f>((($T$2+2)*($T$2+4)*($T$2+2-2*T577))/(2*($T$2+2*T577)*($T$2+4*T577))+(($T$2+1)-T577+1))*$T$1</f>
        <v>19.141503582530508</v>
      </c>
      <c r="V577" s="6">
        <v>33</v>
      </c>
      <c r="W577" s="89">
        <f>((($V$2+2)*($V$2+4)*($V$2+2-2*V577))/(2*($V$2+2*V577)*($V$2+4*V577))+(($V$2+1)-V577+1))*$V$1</f>
        <v>47.114545681166646</v>
      </c>
      <c r="X577" s="6"/>
      <c r="Y577" s="89"/>
      <c r="Z577" s="6"/>
      <c r="AA577" s="89"/>
    </row>
    <row r="578" spans="1:27" s="91" customFormat="1" ht="15.75" x14ac:dyDescent="0.25">
      <c r="A578" s="92" t="s">
        <v>235</v>
      </c>
      <c r="B578" s="8"/>
      <c r="C578" s="47">
        <v>3</v>
      </c>
      <c r="D578" s="8" t="s">
        <v>35</v>
      </c>
      <c r="E578" s="93">
        <v>1400</v>
      </c>
      <c r="F578" s="6"/>
      <c r="G578" s="89"/>
      <c r="H578" s="6"/>
      <c r="I578" s="89"/>
      <c r="J578" s="6"/>
      <c r="K578" s="89"/>
      <c r="L578" s="6"/>
      <c r="M578" s="89"/>
      <c r="N578" s="6"/>
      <c r="O578" s="89"/>
      <c r="P578" s="6"/>
      <c r="Q578" s="89"/>
      <c r="R578" s="6"/>
      <c r="S578" s="89"/>
      <c r="T578" s="6"/>
      <c r="U578" s="89"/>
      <c r="V578" s="6"/>
      <c r="W578" s="89"/>
      <c r="X578" s="6"/>
      <c r="Y578" s="89"/>
      <c r="Z578" s="6"/>
      <c r="AA578" s="89"/>
    </row>
    <row r="579" spans="1:27" s="91" customFormat="1" ht="15.75" x14ac:dyDescent="0.25">
      <c r="A579" s="92" t="s">
        <v>736</v>
      </c>
      <c r="B579" s="8"/>
      <c r="C579" s="47"/>
      <c r="D579" s="8" t="s">
        <v>1</v>
      </c>
      <c r="E579" s="93">
        <v>1345.0212550315505</v>
      </c>
      <c r="F579" s="6"/>
      <c r="G579" s="89"/>
      <c r="H579" s="6"/>
      <c r="I579" s="89"/>
      <c r="J579" s="6"/>
      <c r="K579" s="89"/>
      <c r="L579" s="6"/>
      <c r="M579" s="89"/>
      <c r="N579" s="6"/>
      <c r="O579" s="89"/>
      <c r="P579" s="6"/>
      <c r="Q579" s="89"/>
      <c r="R579" s="6"/>
      <c r="S579" s="89"/>
      <c r="T579" s="6"/>
      <c r="U579" s="89"/>
      <c r="V579" s="6"/>
      <c r="W579" s="89"/>
      <c r="X579" s="6"/>
      <c r="Y579" s="89"/>
      <c r="Z579" s="6"/>
      <c r="AA579" s="89"/>
    </row>
    <row r="580" spans="1:27" s="91" customFormat="1" ht="15.75" x14ac:dyDescent="0.25">
      <c r="A580" s="92" t="s">
        <v>171</v>
      </c>
      <c r="B580" s="8"/>
      <c r="C580" s="47">
        <v>1</v>
      </c>
      <c r="D580" s="8" t="s">
        <v>1</v>
      </c>
      <c r="E580" s="93">
        <v>1724</v>
      </c>
      <c r="F580" s="6"/>
      <c r="G580" s="89"/>
      <c r="H580" s="6"/>
      <c r="I580" s="89"/>
      <c r="J580" s="6"/>
      <c r="K580" s="89"/>
      <c r="L580" s="6"/>
      <c r="M580" s="89"/>
      <c r="N580" s="6"/>
      <c r="O580" s="89"/>
      <c r="P580" s="6"/>
      <c r="Q580" s="89"/>
      <c r="R580" s="6"/>
      <c r="S580" s="89"/>
      <c r="T580" s="6">
        <v>76</v>
      </c>
      <c r="U580" s="89">
        <f>((($T$2+2)*($T$2+4)*($T$2+2-2*T580))/(2*($T$2+2*T580)*($T$2+4*T580))+(($T$2+1)-T580+1))*$T$1</f>
        <v>39.088742784910437</v>
      </c>
      <c r="V580" s="6">
        <v>47</v>
      </c>
      <c r="W580" s="89">
        <f>((($V$2+2)*($V$2+4)*($V$2+2-2*V580))/(2*($V$2+2*V580)*($V$2+4*V580))+(($V$2+1)-V580+1))*$V$1</f>
        <v>34.632011170690959</v>
      </c>
      <c r="X580" s="6"/>
      <c r="Y580" s="89"/>
      <c r="Z580" s="6"/>
      <c r="AA580" s="89"/>
    </row>
    <row r="581" spans="1:27" s="91" customFormat="1" ht="15.75" x14ac:dyDescent="0.25">
      <c r="A581" s="92" t="s">
        <v>169</v>
      </c>
      <c r="B581" s="8"/>
      <c r="C581" s="47" t="s">
        <v>36</v>
      </c>
      <c r="D581" s="8" t="s">
        <v>1</v>
      </c>
      <c r="E581" s="93">
        <v>2106</v>
      </c>
      <c r="F581" s="6"/>
      <c r="G581" s="89"/>
      <c r="H581" s="6"/>
      <c r="I581" s="89"/>
      <c r="J581" s="6"/>
      <c r="K581" s="89"/>
      <c r="L581" s="6"/>
      <c r="M581" s="89"/>
      <c r="N581" s="6"/>
      <c r="O581" s="89"/>
      <c r="P581" s="6"/>
      <c r="Q581" s="89"/>
      <c r="R581" s="6"/>
      <c r="S581" s="89"/>
      <c r="T581" s="6"/>
      <c r="U581" s="89"/>
      <c r="V581" s="6">
        <v>1</v>
      </c>
      <c r="W581" s="89">
        <f>((($V$2+2)*($V$2+4)*($V$2+2-2*V581))/(2*($V$2+2*V581)*($V$2+4*V581))+(($V$2+1)-V581+1))*$V$1</f>
        <v>100</v>
      </c>
      <c r="X581" s="6"/>
      <c r="Y581" s="89"/>
      <c r="Z581" s="6"/>
      <c r="AA581" s="89"/>
    </row>
    <row r="582" spans="1:27" s="91" customFormat="1" ht="15.75" x14ac:dyDescent="0.25">
      <c r="A582" s="92" t="s">
        <v>972</v>
      </c>
      <c r="B582" s="8"/>
      <c r="C582" s="47">
        <v>1</v>
      </c>
      <c r="D582" s="8" t="s">
        <v>478</v>
      </c>
      <c r="E582" s="93">
        <v>1670.6705442490909</v>
      </c>
      <c r="F582" s="6"/>
      <c r="G582" s="89"/>
      <c r="H582" s="6"/>
      <c r="I582" s="89"/>
      <c r="J582" s="6"/>
      <c r="K582" s="89"/>
      <c r="L582" s="6"/>
      <c r="M582" s="89"/>
      <c r="N582" s="6"/>
      <c r="O582" s="89"/>
      <c r="P582" s="6"/>
      <c r="Q582" s="89"/>
      <c r="R582" s="6"/>
      <c r="S582" s="89"/>
      <c r="T582" s="6"/>
      <c r="U582" s="89"/>
      <c r="V582" s="6"/>
      <c r="W582" s="89"/>
      <c r="X582" s="6"/>
      <c r="Y582" s="89"/>
      <c r="Z582" s="6"/>
      <c r="AA582" s="89"/>
    </row>
    <row r="583" spans="1:27" s="91" customFormat="1" ht="15.75" x14ac:dyDescent="0.25">
      <c r="A583" s="92" t="s">
        <v>1013</v>
      </c>
      <c r="B583" s="8"/>
      <c r="C583" s="47"/>
      <c r="D583" s="8" t="s">
        <v>1</v>
      </c>
      <c r="E583" s="93">
        <v>1678.3824511427636</v>
      </c>
      <c r="F583" s="6"/>
      <c r="G583" s="89"/>
      <c r="H583" s="6"/>
      <c r="I583" s="89"/>
      <c r="J583" s="6"/>
      <c r="K583" s="89"/>
      <c r="L583" s="6"/>
      <c r="M583" s="89"/>
      <c r="N583" s="6"/>
      <c r="O583" s="89"/>
      <c r="P583" s="6"/>
      <c r="Q583" s="89"/>
      <c r="R583" s="6"/>
      <c r="S583" s="89"/>
      <c r="T583" s="6">
        <v>73</v>
      </c>
      <c r="U583" s="89">
        <f>((($T$2+2)*($T$2+4)*($T$2+2-2*T583))/(2*($T$2+2*T583)*($T$2+4*T583))+(($T$2+1)-T583+1))*$T$1</f>
        <v>40.51575860826263</v>
      </c>
      <c r="V583" s="6"/>
      <c r="W583" s="89"/>
      <c r="X583" s="6"/>
      <c r="Y583" s="89"/>
      <c r="Z583" s="6"/>
      <c r="AA583" s="89"/>
    </row>
    <row r="584" spans="1:27" s="91" customFormat="1" ht="15.75" x14ac:dyDescent="0.25">
      <c r="A584" s="92" t="s">
        <v>1139</v>
      </c>
      <c r="B584" s="8"/>
      <c r="C584" s="47"/>
      <c r="D584" s="8" t="s">
        <v>1</v>
      </c>
      <c r="E584" s="93">
        <v>1396.4656115794419</v>
      </c>
      <c r="F584" s="6"/>
      <c r="G584" s="89"/>
      <c r="H584" s="6"/>
      <c r="I584" s="89"/>
      <c r="J584" s="6"/>
      <c r="K584" s="89"/>
      <c r="L584" s="6"/>
      <c r="M584" s="89"/>
      <c r="N584" s="6"/>
      <c r="O584" s="89"/>
      <c r="P584" s="6"/>
      <c r="Q584" s="89"/>
      <c r="R584" s="6"/>
      <c r="S584" s="89"/>
      <c r="T584" s="6">
        <v>95</v>
      </c>
      <c r="U584" s="89">
        <f>((($T$2+2)*($T$2+4)*($T$2+2-2*T584))/(2*($T$2+2*T584)*($T$2+4*T584))+(($T$2+1)-T584+1))*$T$1</f>
        <v>30.50096347282668</v>
      </c>
      <c r="V584" s="6"/>
      <c r="W584" s="89"/>
      <c r="X584" s="6"/>
      <c r="Y584" s="89"/>
      <c r="Z584" s="6"/>
      <c r="AA584" s="89"/>
    </row>
    <row r="585" spans="1:27" s="91" customFormat="1" ht="15.75" x14ac:dyDescent="0.25">
      <c r="A585" s="92" t="s">
        <v>760</v>
      </c>
      <c r="B585" s="8"/>
      <c r="C585" s="47"/>
      <c r="D585" s="8" t="s">
        <v>1</v>
      </c>
      <c r="E585" s="93">
        <v>1601.1591546282848</v>
      </c>
      <c r="F585" s="6"/>
      <c r="G585" s="89"/>
      <c r="H585" s="6"/>
      <c r="I585" s="89"/>
      <c r="J585" s="6"/>
      <c r="K585" s="89"/>
      <c r="L585" s="6"/>
      <c r="M585" s="89"/>
      <c r="N585" s="6"/>
      <c r="O585" s="89"/>
      <c r="P585" s="6"/>
      <c r="Q585" s="89"/>
      <c r="R585" s="6"/>
      <c r="S585" s="89"/>
      <c r="T585" s="6"/>
      <c r="U585" s="89"/>
      <c r="V585" s="6"/>
      <c r="W585" s="89"/>
      <c r="X585" s="6"/>
      <c r="Y585" s="89"/>
      <c r="Z585" s="6"/>
      <c r="AA585" s="89"/>
    </row>
    <row r="586" spans="1:27" s="91" customFormat="1" ht="15.75" x14ac:dyDescent="0.25">
      <c r="A586" s="92" t="s">
        <v>1121</v>
      </c>
      <c r="B586" s="8"/>
      <c r="C586" s="47"/>
      <c r="D586" s="8" t="s">
        <v>16</v>
      </c>
      <c r="E586" s="93">
        <v>1404.1398020756578</v>
      </c>
      <c r="F586" s="6"/>
      <c r="G586" s="89"/>
      <c r="H586" s="6"/>
      <c r="I586" s="89"/>
      <c r="J586" s="6"/>
      <c r="K586" s="89"/>
      <c r="L586" s="6"/>
      <c r="M586" s="89"/>
      <c r="N586" s="6"/>
      <c r="O586" s="89"/>
      <c r="P586" s="6">
        <v>35</v>
      </c>
      <c r="Q586" s="89">
        <f>((($P$2+2)*($P$2+4)*($P$2+2-2*P586))/(2*($P$2+2*P586)*($P$2+4*P586))+(($P$2+1)-P586+1))*$P$1</f>
        <v>20.909972299168977</v>
      </c>
      <c r="R586" s="6"/>
      <c r="S586" s="89"/>
      <c r="T586" s="6"/>
      <c r="U586" s="89"/>
      <c r="V586" s="6"/>
      <c r="W586" s="89"/>
      <c r="X586" s="6"/>
      <c r="Y586" s="89"/>
      <c r="Z586" s="6"/>
      <c r="AA586" s="89"/>
    </row>
    <row r="587" spans="1:27" s="91" customFormat="1" ht="15.75" x14ac:dyDescent="0.25">
      <c r="A587" s="92" t="s">
        <v>208</v>
      </c>
      <c r="B587" s="8"/>
      <c r="C587" s="47" t="s">
        <v>36</v>
      </c>
      <c r="D587" s="8" t="s">
        <v>1</v>
      </c>
      <c r="E587" s="93">
        <v>1899.2685230603261</v>
      </c>
      <c r="F587" s="6"/>
      <c r="G587" s="89"/>
      <c r="H587" s="6"/>
      <c r="I587" s="89"/>
      <c r="J587" s="6"/>
      <c r="K587" s="89"/>
      <c r="L587" s="6"/>
      <c r="M587" s="89"/>
      <c r="N587" s="6"/>
      <c r="O587" s="89"/>
      <c r="P587" s="6"/>
      <c r="Q587" s="89"/>
      <c r="R587" s="6"/>
      <c r="S587" s="89"/>
      <c r="T587" s="6"/>
      <c r="U587" s="89"/>
      <c r="V587" s="6"/>
      <c r="W587" s="89"/>
      <c r="X587" s="6"/>
      <c r="Y587" s="89"/>
      <c r="Z587" s="6"/>
      <c r="AA587" s="89"/>
    </row>
    <row r="588" spans="1:27" s="91" customFormat="1" ht="15.75" x14ac:dyDescent="0.25">
      <c r="A588" s="92" t="s">
        <v>1017</v>
      </c>
      <c r="B588" s="8"/>
      <c r="C588" s="47"/>
      <c r="D588" s="8" t="s">
        <v>1</v>
      </c>
      <c r="E588" s="93">
        <v>1646.7553665796083</v>
      </c>
      <c r="F588" s="6"/>
      <c r="G588" s="89"/>
      <c r="H588" s="6"/>
      <c r="I588" s="89"/>
      <c r="J588" s="6"/>
      <c r="K588" s="89"/>
      <c r="L588" s="6"/>
      <c r="M588" s="89"/>
      <c r="N588" s="6"/>
      <c r="O588" s="89"/>
      <c r="P588" s="6"/>
      <c r="Q588" s="89"/>
      <c r="R588" s="6"/>
      <c r="S588" s="89"/>
      <c r="T588" s="6"/>
      <c r="U588" s="89"/>
      <c r="V588" s="6"/>
      <c r="W588" s="89"/>
      <c r="X588" s="6"/>
      <c r="Y588" s="89"/>
      <c r="Z588" s="6"/>
      <c r="AA588" s="89"/>
    </row>
    <row r="589" spans="1:27" s="91" customFormat="1" ht="15.75" x14ac:dyDescent="0.25">
      <c r="A589" s="92" t="s">
        <v>407</v>
      </c>
      <c r="B589" s="8"/>
      <c r="C589" s="47">
        <v>2</v>
      </c>
      <c r="D589" s="8" t="s">
        <v>1</v>
      </c>
      <c r="E589" s="93">
        <v>1693.0370743892333</v>
      </c>
      <c r="F589" s="6"/>
      <c r="G589" s="89"/>
      <c r="H589" s="6"/>
      <c r="I589" s="89"/>
      <c r="J589" s="6"/>
      <c r="K589" s="89"/>
      <c r="L589" s="6"/>
      <c r="M589" s="89"/>
      <c r="N589" s="6"/>
      <c r="O589" s="89"/>
      <c r="P589" s="6"/>
      <c r="Q589" s="89"/>
      <c r="R589" s="6"/>
      <c r="S589" s="89"/>
      <c r="T589" s="6"/>
      <c r="U589" s="89"/>
      <c r="V589" s="6"/>
      <c r="W589" s="89"/>
      <c r="X589" s="6"/>
      <c r="Y589" s="89"/>
      <c r="Z589" s="6"/>
      <c r="AA589" s="89"/>
    </row>
    <row r="590" spans="1:27" s="91" customFormat="1" ht="15.75" x14ac:dyDescent="0.25">
      <c r="A590" s="92" t="s">
        <v>973</v>
      </c>
      <c r="B590" s="8"/>
      <c r="C590" s="47" t="s">
        <v>37</v>
      </c>
      <c r="D590" s="8" t="s">
        <v>1</v>
      </c>
      <c r="E590" s="93">
        <v>1870.1888622883462</v>
      </c>
      <c r="F590" s="6"/>
      <c r="G590" s="89"/>
      <c r="H590" s="6"/>
      <c r="I590" s="89"/>
      <c r="J590" s="6"/>
      <c r="K590" s="89"/>
      <c r="L590" s="6"/>
      <c r="M590" s="89"/>
      <c r="N590" s="6"/>
      <c r="O590" s="89"/>
      <c r="P590" s="6"/>
      <c r="Q590" s="89"/>
      <c r="R590" s="6"/>
      <c r="S590" s="89"/>
      <c r="T590" s="6"/>
      <c r="U590" s="89"/>
      <c r="V590" s="6"/>
      <c r="W590" s="89"/>
      <c r="X590" s="6"/>
      <c r="Y590" s="89"/>
      <c r="Z590" s="6"/>
      <c r="AA590" s="89"/>
    </row>
    <row r="591" spans="1:27" s="91" customFormat="1" ht="15.75" x14ac:dyDescent="0.25">
      <c r="A591" s="92" t="s">
        <v>974</v>
      </c>
      <c r="B591" s="8"/>
      <c r="C591" s="47">
        <v>3</v>
      </c>
      <c r="D591" s="8" t="s">
        <v>1</v>
      </c>
      <c r="E591" s="93">
        <v>1400</v>
      </c>
      <c r="F591" s="6"/>
      <c r="G591" s="89"/>
      <c r="H591" s="6"/>
      <c r="I591" s="89"/>
      <c r="J591" s="6"/>
      <c r="K591" s="89"/>
      <c r="L591" s="6"/>
      <c r="M591" s="89"/>
      <c r="N591" s="6"/>
      <c r="O591" s="89"/>
      <c r="P591" s="6"/>
      <c r="Q591" s="89"/>
      <c r="R591" s="6"/>
      <c r="S591" s="89"/>
      <c r="T591" s="6"/>
      <c r="U591" s="89"/>
      <c r="V591" s="6"/>
      <c r="W591" s="89"/>
      <c r="X591" s="6"/>
      <c r="Y591" s="89"/>
      <c r="Z591" s="6"/>
      <c r="AA591" s="89"/>
    </row>
    <row r="592" spans="1:27" s="91" customFormat="1" ht="15.75" x14ac:dyDescent="0.25">
      <c r="A592" s="92" t="s">
        <v>766</v>
      </c>
      <c r="B592" s="8"/>
      <c r="C592" s="47"/>
      <c r="D592" s="8" t="s">
        <v>1</v>
      </c>
      <c r="E592" s="93">
        <v>1215.0309619089649</v>
      </c>
      <c r="F592" s="6">
        <v>154</v>
      </c>
      <c r="G592" s="89">
        <v>0.01</v>
      </c>
      <c r="H592" s="6">
        <v>89</v>
      </c>
      <c r="I592" s="89">
        <v>0.01</v>
      </c>
      <c r="J592" s="6"/>
      <c r="K592" s="89"/>
      <c r="L592" s="6"/>
      <c r="M592" s="89"/>
      <c r="N592" s="6"/>
      <c r="O592" s="89"/>
      <c r="P592" s="6"/>
      <c r="Q592" s="89"/>
      <c r="R592" s="6"/>
      <c r="S592" s="89"/>
      <c r="T592" s="6">
        <v>174</v>
      </c>
      <c r="U592" s="89">
        <v>0.01</v>
      </c>
      <c r="V592" s="6"/>
      <c r="W592" s="89"/>
      <c r="X592" s="6"/>
      <c r="Y592" s="89"/>
      <c r="Z592" s="6"/>
      <c r="AA592" s="89"/>
    </row>
    <row r="593" spans="1:27" s="91" customFormat="1" ht="15.75" x14ac:dyDescent="0.25">
      <c r="A593" s="92" t="s">
        <v>111</v>
      </c>
      <c r="B593" s="8"/>
      <c r="C593" s="47" t="s">
        <v>37</v>
      </c>
      <c r="D593" s="8" t="s">
        <v>35</v>
      </c>
      <c r="E593" s="93">
        <v>1900</v>
      </c>
      <c r="F593" s="6"/>
      <c r="G593" s="89"/>
      <c r="H593" s="6"/>
      <c r="I593" s="89"/>
      <c r="J593" s="6"/>
      <c r="K593" s="89"/>
      <c r="L593" s="6"/>
      <c r="M593" s="89"/>
      <c r="N593" s="6"/>
      <c r="O593" s="89"/>
      <c r="P593" s="6"/>
      <c r="Q593" s="89"/>
      <c r="R593" s="6"/>
      <c r="S593" s="89"/>
      <c r="T593" s="6"/>
      <c r="U593" s="89"/>
      <c r="V593" s="6"/>
      <c r="W593" s="89"/>
      <c r="X593" s="6"/>
      <c r="Y593" s="89"/>
      <c r="Z593" s="6"/>
      <c r="AA593" s="89"/>
    </row>
    <row r="594" spans="1:27" s="91" customFormat="1" ht="15.75" x14ac:dyDescent="0.25">
      <c r="A594" s="92" t="s">
        <v>712</v>
      </c>
      <c r="B594" s="8"/>
      <c r="C594" s="47"/>
      <c r="D594" s="8" t="s">
        <v>35</v>
      </c>
      <c r="E594" s="93">
        <v>1248.7877053763443</v>
      </c>
      <c r="F594" s="6"/>
      <c r="G594" s="89"/>
      <c r="H594" s="6"/>
      <c r="I594" s="89"/>
      <c r="J594" s="6"/>
      <c r="K594" s="89"/>
      <c r="L594" s="6"/>
      <c r="M594" s="89"/>
      <c r="N594" s="6"/>
      <c r="O594" s="89"/>
      <c r="P594" s="6"/>
      <c r="Q594" s="89"/>
      <c r="R594" s="6"/>
      <c r="S594" s="89"/>
      <c r="T594" s="6"/>
      <c r="U594" s="89"/>
      <c r="V594" s="6"/>
      <c r="W594" s="89"/>
      <c r="X594" s="6"/>
      <c r="Y594" s="89"/>
      <c r="Z594" s="6"/>
      <c r="AA594" s="89"/>
    </row>
    <row r="595" spans="1:27" s="91" customFormat="1" ht="15.75" x14ac:dyDescent="0.25">
      <c r="A595" s="92" t="s">
        <v>1112</v>
      </c>
      <c r="B595" s="8"/>
      <c r="C595" s="47"/>
      <c r="D595" s="8" t="s">
        <v>478</v>
      </c>
      <c r="E595" s="93">
        <v>1200</v>
      </c>
      <c r="F595" s="6"/>
      <c r="G595" s="89"/>
      <c r="H595" s="6"/>
      <c r="I595" s="89"/>
      <c r="J595" s="6"/>
      <c r="K595" s="89"/>
      <c r="L595" s="6"/>
      <c r="M595" s="89"/>
      <c r="N595" s="6">
        <v>16</v>
      </c>
      <c r="O595" s="89">
        <f>((($N$2+2)*($N$2+4)*($N$2+2-2*N595))/(2*($N$2+2*N595)*($N$2+4*N595))+(($N$2+1)-N595+1))*$N$1</f>
        <v>23.961322795708419</v>
      </c>
      <c r="P595" s="6"/>
      <c r="Q595" s="89"/>
      <c r="R595" s="6"/>
      <c r="S595" s="89"/>
      <c r="T595" s="6"/>
      <c r="U595" s="89"/>
      <c r="V595" s="6"/>
      <c r="W595" s="89"/>
      <c r="X595" s="6"/>
      <c r="Y595" s="89"/>
      <c r="Z595" s="6"/>
      <c r="AA595" s="89"/>
    </row>
    <row r="596" spans="1:27" s="91" customFormat="1" ht="15.75" x14ac:dyDescent="0.25">
      <c r="A596" s="92" t="s">
        <v>1041</v>
      </c>
      <c r="B596" s="8" t="s">
        <v>202</v>
      </c>
      <c r="C596" s="47" t="s">
        <v>36</v>
      </c>
      <c r="D596" s="8" t="s">
        <v>1</v>
      </c>
      <c r="E596" s="93">
        <v>1842.4414601280105</v>
      </c>
      <c r="F596" s="6">
        <v>16</v>
      </c>
      <c r="G596" s="89">
        <f>((($F$2+2)*($F$2+4)*($F$2+2-2*F596))/(2*($F$2+2*F596)*($F$2+4*F596))+(($F$2+1)-F596+1))*$F$1</f>
        <v>76.811391415284575</v>
      </c>
      <c r="H596" s="6">
        <v>15</v>
      </c>
      <c r="I596" s="89">
        <f>((($H$2+2)*($H$2+4)*($H$2+2-2*H596))/(2*($H$2+2*H596)*($H$2+4*H596))+(($H$2+1)-H596+1))*$H$1</f>
        <v>67.329099749477891</v>
      </c>
      <c r="J596" s="6">
        <v>12</v>
      </c>
      <c r="K596" s="89">
        <f>((($J$2+2)*($J$2+4)*($J$2+2-2*J596))/(2*($J$2+2*J596)*($J$2+4*J596))+(($J$2+1)-J596+1))*$J$1</f>
        <v>67.479536500894753</v>
      </c>
      <c r="L596" s="6">
        <v>5</v>
      </c>
      <c r="M596" s="89">
        <f>((($L$2+2)*($L$2+4)*($L$2+2-2*L596))/(2*($L$2+2*L596)*($L$2+4*L596))+(($L$2+1)-L596+1))*$L$1</f>
        <v>81.164687435426814</v>
      </c>
      <c r="N596" s="6"/>
      <c r="O596" s="89"/>
      <c r="P596" s="6"/>
      <c r="Q596" s="89"/>
      <c r="R596" s="6"/>
      <c r="S596" s="89"/>
      <c r="T596" s="6">
        <v>32</v>
      </c>
      <c r="U596" s="89">
        <f>((($T$2+2)*($T$2+4)*($T$2+2-2*T596))/(2*($T$2+2*T596)*($T$2+4*T596))+(($T$2+1)-T596+1))*$T$1</f>
        <v>64.277961323551722</v>
      </c>
      <c r="V596" s="6">
        <v>15</v>
      </c>
      <c r="W596" s="89">
        <f>((($V$2+2)*($V$2+4)*($V$2+2-2*V596))/(2*($V$2+2*V596)*($V$2+4*V596))+(($V$2+1)-V596+1))*$V$1</f>
        <v>68.491594729668321</v>
      </c>
      <c r="X596" s="6">
        <v>6</v>
      </c>
      <c r="Y596" s="89">
        <f>((($X$2+2)*($X$2+4)*($X$2+2-2*X596))/(2*($X$2+2*X596)*($X$2+4*X596))+(($X$2+1)-X596+1))*$X$1</f>
        <v>51.857142857142854</v>
      </c>
      <c r="Z596" s="6"/>
      <c r="AA596" s="89"/>
    </row>
    <row r="597" spans="1:27" s="91" customFormat="1" ht="15.75" x14ac:dyDescent="0.25">
      <c r="A597" s="92" t="s">
        <v>1122</v>
      </c>
      <c r="B597" s="8"/>
      <c r="C597" s="47"/>
      <c r="D597" s="8" t="s">
        <v>1125</v>
      </c>
      <c r="E597" s="93">
        <v>1638.502210939009</v>
      </c>
      <c r="F597" s="6"/>
      <c r="G597" s="89"/>
      <c r="H597" s="6"/>
      <c r="I597" s="89"/>
      <c r="J597" s="6"/>
      <c r="K597" s="89"/>
      <c r="L597" s="6"/>
      <c r="M597" s="89"/>
      <c r="N597" s="6"/>
      <c r="O597" s="89"/>
      <c r="P597" s="6">
        <v>13</v>
      </c>
      <c r="Q597" s="89">
        <f>((($P$2+2)*($P$2+4)*($P$2+2-2*P597))/(2*($P$2+2*P597)*($P$2+4*P597))+(($P$2+1)-P597+1))*$P$1</f>
        <v>57.511813589701809</v>
      </c>
      <c r="R597" s="6"/>
      <c r="S597" s="89"/>
      <c r="T597" s="6"/>
      <c r="U597" s="89"/>
      <c r="V597" s="6"/>
      <c r="W597" s="89"/>
      <c r="X597" s="6"/>
      <c r="Y597" s="89"/>
      <c r="Z597" s="6"/>
      <c r="AA597" s="89"/>
    </row>
    <row r="598" spans="1:27" s="91" customFormat="1" ht="15.75" x14ac:dyDescent="0.25">
      <c r="A598" s="92" t="s">
        <v>756</v>
      </c>
      <c r="B598" s="8"/>
      <c r="C598" s="47"/>
      <c r="D598" s="8" t="s">
        <v>758</v>
      </c>
      <c r="E598" s="93">
        <v>1240.3797803408493</v>
      </c>
      <c r="F598" s="6"/>
      <c r="G598" s="89"/>
      <c r="H598" s="6"/>
      <c r="I598" s="89"/>
      <c r="J598" s="6"/>
      <c r="K598" s="89"/>
      <c r="L598" s="6"/>
      <c r="M598" s="89"/>
      <c r="N598" s="6"/>
      <c r="O598" s="89"/>
      <c r="P598" s="6"/>
      <c r="Q598" s="89"/>
      <c r="R598" s="6"/>
      <c r="S598" s="89"/>
      <c r="T598" s="6"/>
      <c r="U598" s="89"/>
      <c r="V598" s="6"/>
      <c r="W598" s="89"/>
      <c r="X598" s="6"/>
      <c r="Y598" s="89"/>
      <c r="Z598" s="6"/>
      <c r="AA598" s="89"/>
    </row>
    <row r="599" spans="1:27" s="91" customFormat="1" ht="15.75" x14ac:dyDescent="0.25">
      <c r="A599" s="92" t="s">
        <v>668</v>
      </c>
      <c r="B599" s="8"/>
      <c r="C599" s="47">
        <v>3</v>
      </c>
      <c r="D599" s="8" t="s">
        <v>1</v>
      </c>
      <c r="E599" s="93">
        <v>1603</v>
      </c>
      <c r="F599" s="6">
        <v>115</v>
      </c>
      <c r="G599" s="89">
        <f>((($F$2+2)*($F$2+4)*($F$2+2-2*F599))/(2*($F$2+2*F599)*($F$2+4*F599))+(($F$2+1)-F599+1))*$F$1</f>
        <v>16.66916260897079</v>
      </c>
      <c r="H599" s="6"/>
      <c r="I599" s="89"/>
      <c r="J599" s="6"/>
      <c r="K599" s="89"/>
      <c r="L599" s="6"/>
      <c r="M599" s="89"/>
      <c r="N599" s="6"/>
      <c r="O599" s="89"/>
      <c r="P599" s="6"/>
      <c r="Q599" s="89"/>
      <c r="R599" s="6"/>
      <c r="S599" s="89"/>
      <c r="T599" s="6"/>
      <c r="U599" s="89"/>
      <c r="V599" s="6"/>
      <c r="W599" s="89"/>
      <c r="X599" s="6"/>
      <c r="Y599" s="89"/>
      <c r="Z599" s="6"/>
      <c r="AA599" s="89"/>
    </row>
    <row r="600" spans="1:27" s="91" customFormat="1" ht="15.75" x14ac:dyDescent="0.25">
      <c r="A600" s="92" t="s">
        <v>1072</v>
      </c>
      <c r="B600" s="8"/>
      <c r="C600" s="47" t="s">
        <v>36</v>
      </c>
      <c r="D600" s="8" t="s">
        <v>1</v>
      </c>
      <c r="E600" s="93">
        <v>1920</v>
      </c>
      <c r="F600" s="6">
        <v>130</v>
      </c>
      <c r="G600" s="89">
        <f>((($F$2+2)*($F$2+4)*($F$2+2-2*F600))/(2*($F$2+2*F600)*($F$2+4*F600))+(($F$2+1)-F600+1))*$F$1</f>
        <v>9.963974084583425</v>
      </c>
      <c r="H600" s="6"/>
      <c r="I600" s="89"/>
      <c r="J600" s="6"/>
      <c r="K600" s="89"/>
      <c r="L600" s="6"/>
      <c r="M600" s="89"/>
      <c r="N600" s="6"/>
      <c r="O600" s="89"/>
      <c r="P600" s="6"/>
      <c r="Q600" s="89"/>
      <c r="R600" s="6"/>
      <c r="S600" s="89"/>
      <c r="T600" s="6"/>
      <c r="U600" s="89"/>
      <c r="V600" s="6"/>
      <c r="W600" s="89"/>
      <c r="X600" s="6"/>
      <c r="Y600" s="89"/>
      <c r="Z600" s="6"/>
      <c r="AA600" s="89"/>
    </row>
    <row r="601" spans="1:27" s="91" customFormat="1" ht="15.75" x14ac:dyDescent="0.25">
      <c r="A601" s="92" t="s">
        <v>834</v>
      </c>
      <c r="B601" s="8"/>
      <c r="C601" s="47"/>
      <c r="D601" s="8" t="s">
        <v>1</v>
      </c>
      <c r="E601" s="93">
        <v>1263</v>
      </c>
      <c r="F601" s="6">
        <v>144</v>
      </c>
      <c r="G601" s="89">
        <f>((($F$2+2)*($F$2+4)*($F$2+2-2*F601))/(2*($F$2+2*F601)*($F$2+4*F601))+(($F$2+1)-F601+1))*$F$1</f>
        <v>3.8060104052430521</v>
      </c>
      <c r="H601" s="6"/>
      <c r="I601" s="89"/>
      <c r="J601" s="6"/>
      <c r="K601" s="89"/>
      <c r="L601" s="6"/>
      <c r="M601" s="89"/>
      <c r="N601" s="6"/>
      <c r="O601" s="89"/>
      <c r="P601" s="6"/>
      <c r="Q601" s="89"/>
      <c r="R601" s="6"/>
      <c r="S601" s="89"/>
      <c r="T601" s="6"/>
      <c r="U601" s="89"/>
      <c r="V601" s="6"/>
      <c r="W601" s="89"/>
      <c r="X601" s="6"/>
      <c r="Y601" s="89"/>
      <c r="Z601" s="6"/>
      <c r="AA601" s="89"/>
    </row>
    <row r="602" spans="1:27" s="91" customFormat="1" ht="15.75" x14ac:dyDescent="0.25">
      <c r="A602" s="92" t="s">
        <v>1018</v>
      </c>
      <c r="B602" s="8"/>
      <c r="C602" s="47"/>
      <c r="D602" s="8" t="s">
        <v>1</v>
      </c>
      <c r="E602" s="93">
        <v>1659.1516037462468</v>
      </c>
      <c r="F602" s="6">
        <v>106</v>
      </c>
      <c r="G602" s="89">
        <f>((($F$2+2)*($F$2+4)*($F$2+2-2*F602))/(2*($F$2+2*F602)*($F$2+4*F602))+(($F$2+1)-F602+1))*$F$1</f>
        <v>20.766850617244568</v>
      </c>
      <c r="H602" s="6"/>
      <c r="I602" s="89"/>
      <c r="J602" s="6"/>
      <c r="K602" s="89"/>
      <c r="L602" s="6"/>
      <c r="M602" s="89"/>
      <c r="N602" s="6"/>
      <c r="O602" s="89"/>
      <c r="P602" s="6"/>
      <c r="Q602" s="89"/>
      <c r="R602" s="6"/>
      <c r="S602" s="89"/>
      <c r="T602" s="6">
        <v>123</v>
      </c>
      <c r="U602" s="89">
        <f>((($T$2+2)*($T$2+4)*($T$2+2-2*T602))/(2*($T$2+2*T602)*($T$2+4*T602))+(($T$2+1)-T602+1))*$T$1</f>
        <v>18.732854992396977</v>
      </c>
      <c r="V602" s="6"/>
      <c r="W602" s="89"/>
      <c r="X602" s="6"/>
      <c r="Y602" s="89"/>
      <c r="Z602" s="6"/>
      <c r="AA602" s="89"/>
    </row>
    <row r="603" spans="1:27" s="91" customFormat="1" ht="15.75" x14ac:dyDescent="0.25">
      <c r="A603" s="92" t="s">
        <v>511</v>
      </c>
      <c r="B603" s="8"/>
      <c r="C603" s="47">
        <v>4</v>
      </c>
      <c r="D603" s="8" t="s">
        <v>34</v>
      </c>
      <c r="E603" s="93">
        <v>1185.0143858562458</v>
      </c>
      <c r="F603" s="6"/>
      <c r="G603" s="89"/>
      <c r="H603" s="6"/>
      <c r="I603" s="89"/>
      <c r="J603" s="6"/>
      <c r="K603" s="89"/>
      <c r="L603" s="6"/>
      <c r="M603" s="89"/>
      <c r="N603" s="6"/>
      <c r="O603" s="89"/>
      <c r="P603" s="6"/>
      <c r="Q603" s="89"/>
      <c r="R603" s="6"/>
      <c r="S603" s="89"/>
      <c r="T603" s="6"/>
      <c r="U603" s="89"/>
      <c r="V603" s="6"/>
      <c r="W603" s="89"/>
      <c r="X603" s="6"/>
      <c r="Y603" s="89"/>
      <c r="Z603" s="6"/>
      <c r="AA603" s="89"/>
    </row>
    <row r="604" spans="1:27" s="91" customFormat="1" ht="15.75" x14ac:dyDescent="0.25">
      <c r="A604" s="92" t="s">
        <v>186</v>
      </c>
      <c r="B604" s="8"/>
      <c r="C604" s="47">
        <v>2</v>
      </c>
      <c r="D604" s="8" t="s">
        <v>3</v>
      </c>
      <c r="E604" s="93">
        <v>1600</v>
      </c>
      <c r="F604" s="6"/>
      <c r="G604" s="89"/>
      <c r="H604" s="6"/>
      <c r="I604" s="89"/>
      <c r="J604" s="6"/>
      <c r="K604" s="89"/>
      <c r="L604" s="6"/>
      <c r="M604" s="89"/>
      <c r="N604" s="6"/>
      <c r="O604" s="89"/>
      <c r="P604" s="6"/>
      <c r="Q604" s="89"/>
      <c r="R604" s="6"/>
      <c r="S604" s="89"/>
      <c r="T604" s="6"/>
      <c r="U604" s="89"/>
      <c r="V604" s="6"/>
      <c r="W604" s="89"/>
      <c r="X604" s="6"/>
      <c r="Y604" s="89"/>
      <c r="Z604" s="6"/>
      <c r="AA604" s="89"/>
    </row>
    <row r="605" spans="1:27" s="91" customFormat="1" ht="15.75" x14ac:dyDescent="0.25">
      <c r="A605" s="92" t="s">
        <v>485</v>
      </c>
      <c r="B605" s="8"/>
      <c r="C605" s="47"/>
      <c r="D605" s="8" t="s">
        <v>3</v>
      </c>
      <c r="E605" s="93">
        <v>1453.0774404595099</v>
      </c>
      <c r="F605" s="6"/>
      <c r="G605" s="89"/>
      <c r="H605" s="6"/>
      <c r="I605" s="89"/>
      <c r="J605" s="6"/>
      <c r="K605" s="89"/>
      <c r="L605" s="6"/>
      <c r="M605" s="89"/>
      <c r="N605" s="6"/>
      <c r="O605" s="89"/>
      <c r="P605" s="6"/>
      <c r="Q605" s="89"/>
      <c r="R605" s="6"/>
      <c r="S605" s="89"/>
      <c r="T605" s="6"/>
      <c r="U605" s="89"/>
      <c r="V605" s="6"/>
      <c r="W605" s="89"/>
      <c r="X605" s="6"/>
      <c r="Y605" s="89"/>
      <c r="Z605" s="6"/>
      <c r="AA605" s="89"/>
    </row>
    <row r="606" spans="1:27" s="91" customFormat="1" ht="15.75" x14ac:dyDescent="0.25">
      <c r="A606" s="92" t="s">
        <v>43</v>
      </c>
      <c r="B606" s="8"/>
      <c r="C606" s="47">
        <v>2</v>
      </c>
      <c r="D606" s="8" t="s">
        <v>35</v>
      </c>
      <c r="E606" s="93">
        <v>1531</v>
      </c>
      <c r="F606" s="6"/>
      <c r="G606" s="89"/>
      <c r="H606" s="6"/>
      <c r="I606" s="89"/>
      <c r="J606" s="6"/>
      <c r="K606" s="89"/>
      <c r="L606" s="6"/>
      <c r="M606" s="89"/>
      <c r="N606" s="6"/>
      <c r="O606" s="89"/>
      <c r="P606" s="6"/>
      <c r="Q606" s="89"/>
      <c r="R606" s="6"/>
      <c r="S606" s="89"/>
      <c r="T606" s="6"/>
      <c r="U606" s="89"/>
      <c r="V606" s="6"/>
      <c r="W606" s="89"/>
      <c r="X606" s="6"/>
      <c r="Y606" s="89"/>
      <c r="Z606" s="6"/>
      <c r="AA606" s="89"/>
    </row>
    <row r="607" spans="1:27" s="91" customFormat="1" ht="15.75" x14ac:dyDescent="0.25">
      <c r="A607" s="92" t="s">
        <v>1053</v>
      </c>
      <c r="B607" s="8"/>
      <c r="C607" s="47"/>
      <c r="D607" s="8" t="s">
        <v>1</v>
      </c>
      <c r="E607" s="93">
        <v>1740.4307451875156</v>
      </c>
      <c r="F607" s="6">
        <v>63</v>
      </c>
      <c r="G607" s="89">
        <f>((($F$2+2)*($F$2+4)*($F$2+2-2*F607))/(2*($F$2+2*F607)*($F$2+4*F607))+(($F$2+1)-F607+1))*$F$1</f>
        <v>41.921491699139288</v>
      </c>
      <c r="H607" s="6"/>
      <c r="I607" s="89"/>
      <c r="J607" s="6"/>
      <c r="K607" s="89"/>
      <c r="L607" s="6"/>
      <c r="M607" s="89"/>
      <c r="N607" s="6"/>
      <c r="O607" s="89"/>
      <c r="P607" s="6"/>
      <c r="Q607" s="89"/>
      <c r="R607" s="6"/>
      <c r="S607" s="89"/>
      <c r="T607" s="6">
        <v>41</v>
      </c>
      <c r="U607" s="89">
        <f>((($T$2+2)*($T$2+4)*($T$2+2-2*T607))/(2*($T$2+2*T607)*($T$2+4*T607))+(($T$2+1)-T607+1))*$T$1</f>
        <v>58.021619088486389</v>
      </c>
      <c r="V607" s="6"/>
      <c r="W607" s="89"/>
      <c r="X607" s="6"/>
      <c r="Y607" s="89"/>
      <c r="Z607" s="6"/>
      <c r="AA607" s="89"/>
    </row>
    <row r="608" spans="1:27" s="91" customFormat="1" ht="15.75" x14ac:dyDescent="0.25">
      <c r="A608" s="92" t="s">
        <v>1098</v>
      </c>
      <c r="B608" s="8"/>
      <c r="C608" s="47"/>
      <c r="D608" s="8" t="s">
        <v>1</v>
      </c>
      <c r="E608" s="93">
        <v>1502.7091548743717</v>
      </c>
      <c r="F608" s="6"/>
      <c r="G608" s="89"/>
      <c r="H608" s="6"/>
      <c r="I608" s="89"/>
      <c r="J608" s="6">
        <v>36</v>
      </c>
      <c r="K608" s="89">
        <f>((($J$2+2)*($J$2+4)*($J$2+2-2*J608))/(2*($J$2+2*J608)*($J$2+4*J608))+(($J$2+1)-J608+1))*$J$1</f>
        <v>33.962264150943398</v>
      </c>
      <c r="L608" s="6"/>
      <c r="M608" s="89"/>
      <c r="N608" s="6"/>
      <c r="O608" s="89"/>
      <c r="P608" s="6">
        <v>26</v>
      </c>
      <c r="Q608" s="89">
        <f>((($P$2+2)*($P$2+4)*($P$2+2-2*P608))/(2*($P$2+2*P608)*($P$2+4*P608))+(($P$2+1)-P608+1))*$P$1</f>
        <v>34.21052631578948</v>
      </c>
      <c r="R608" s="6"/>
      <c r="S608" s="89"/>
      <c r="T608" s="6"/>
      <c r="U608" s="89"/>
      <c r="V608" s="6"/>
      <c r="W608" s="89"/>
      <c r="X608" s="6"/>
      <c r="Y608" s="89"/>
      <c r="Z608" s="6"/>
      <c r="AA608" s="89"/>
    </row>
    <row r="609" spans="1:27" s="91" customFormat="1" ht="15.75" x14ac:dyDescent="0.25">
      <c r="A609" s="92" t="s">
        <v>549</v>
      </c>
      <c r="B609" s="8"/>
      <c r="C609" s="47">
        <v>2</v>
      </c>
      <c r="D609" s="8" t="s">
        <v>3</v>
      </c>
      <c r="E609" s="93">
        <v>1625.3622986891612</v>
      </c>
      <c r="F609" s="6"/>
      <c r="G609" s="89"/>
      <c r="H609" s="6">
        <v>59</v>
      </c>
      <c r="I609" s="89">
        <f>((($H$2+2)*($H$2+4)*($H$2+2-2*H609))/(2*($H$2+2*H609)*($H$2+4*H609))+(($H$2+1)-H609+1))*$H$1</f>
        <v>22.529174074672699</v>
      </c>
      <c r="J609" s="6"/>
      <c r="K609" s="89"/>
      <c r="L609" s="6"/>
      <c r="M609" s="89"/>
      <c r="N609" s="6"/>
      <c r="O609" s="89"/>
      <c r="P609" s="6"/>
      <c r="Q609" s="89"/>
      <c r="R609" s="6"/>
      <c r="S609" s="89"/>
      <c r="T609" s="6"/>
      <c r="U609" s="89"/>
      <c r="V609" s="6"/>
      <c r="W609" s="89"/>
      <c r="X609" s="6"/>
      <c r="Y609" s="89"/>
      <c r="Z609" s="6"/>
      <c r="AA609" s="89"/>
    </row>
    <row r="610" spans="1:27" s="91" customFormat="1" ht="15.75" x14ac:dyDescent="0.25">
      <c r="A610" s="92" t="s">
        <v>156</v>
      </c>
      <c r="B610" s="8"/>
      <c r="C610" s="47">
        <v>1</v>
      </c>
      <c r="D610" s="8" t="s">
        <v>3</v>
      </c>
      <c r="E610" s="93">
        <v>1800</v>
      </c>
      <c r="F610" s="6"/>
      <c r="G610" s="89"/>
      <c r="H610" s="6"/>
      <c r="I610" s="89"/>
      <c r="J610" s="6"/>
      <c r="K610" s="89"/>
      <c r="L610" s="6"/>
      <c r="M610" s="89"/>
      <c r="N610" s="6"/>
      <c r="O610" s="89"/>
      <c r="P610" s="6"/>
      <c r="Q610" s="89"/>
      <c r="R610" s="6"/>
      <c r="S610" s="89"/>
      <c r="T610" s="6"/>
      <c r="U610" s="89"/>
      <c r="V610" s="6"/>
      <c r="W610" s="89"/>
      <c r="X610" s="6"/>
      <c r="Y610" s="89"/>
      <c r="Z610" s="6"/>
      <c r="AA610" s="89"/>
    </row>
    <row r="611" spans="1:27" s="91" customFormat="1" ht="15.75" x14ac:dyDescent="0.25">
      <c r="A611" s="92" t="s">
        <v>704</v>
      </c>
      <c r="B611" s="8"/>
      <c r="C611" s="47"/>
      <c r="D611" s="8" t="s">
        <v>3</v>
      </c>
      <c r="E611" s="93">
        <v>1401.3664615754694</v>
      </c>
      <c r="F611" s="6"/>
      <c r="G611" s="89"/>
      <c r="H611" s="6"/>
      <c r="I611" s="89"/>
      <c r="J611" s="6"/>
      <c r="K611" s="89"/>
      <c r="L611" s="6"/>
      <c r="M611" s="89"/>
      <c r="N611" s="6"/>
      <c r="O611" s="89"/>
      <c r="P611" s="6"/>
      <c r="Q611" s="89"/>
      <c r="R611" s="6"/>
      <c r="S611" s="89"/>
      <c r="T611" s="6"/>
      <c r="U611" s="89"/>
      <c r="V611" s="6"/>
      <c r="W611" s="89"/>
      <c r="X611" s="6"/>
      <c r="Y611" s="89"/>
      <c r="Z611" s="6"/>
      <c r="AA611" s="89"/>
    </row>
    <row r="612" spans="1:27" s="91" customFormat="1" ht="15.75" x14ac:dyDescent="0.25">
      <c r="A612" s="92" t="s">
        <v>1051</v>
      </c>
      <c r="B612" s="8"/>
      <c r="C612" s="47" t="s">
        <v>36</v>
      </c>
      <c r="D612" s="8" t="s">
        <v>1</v>
      </c>
      <c r="E612" s="93">
        <v>1884.6669112842749</v>
      </c>
      <c r="F612" s="6">
        <v>57</v>
      </c>
      <c r="G612" s="89">
        <f>((($F$2+2)*($F$2+4)*($F$2+2-2*F612))/(2*($F$2+2*F612)*($F$2+4*F612))+(($F$2+1)-F612+1))*$F$1</f>
        <v>45.261360651431573</v>
      </c>
      <c r="H612" s="6">
        <v>35</v>
      </c>
      <c r="I612" s="89">
        <f>((($H$2+2)*($H$2+4)*($H$2+2-2*H612))/(2*($H$2+2*H612)*($H$2+4*H612))+(($H$2+1)-H612+1))*$H$1</f>
        <v>43.450195154268812</v>
      </c>
      <c r="J612" s="6">
        <v>9</v>
      </c>
      <c r="K612" s="89">
        <f>((($J$2+2)*($J$2+4)*($J$2+2-2*J612))/(2*($J$2+2*J612)*($J$2+4*J612))+(($J$2+1)-J612+1))*$J$1</f>
        <v>73.982976795365545</v>
      </c>
      <c r="L612" s="6"/>
      <c r="M612" s="89"/>
      <c r="N612" s="6"/>
      <c r="O612" s="89"/>
      <c r="P612" s="6">
        <v>5</v>
      </c>
      <c r="Q612" s="89">
        <f>((($P$2+2)*($P$2+4)*($P$2+2-2*P612))/(2*($P$2+2*P612)*($P$2+4*P612))+(($P$2+1)-P612+1))*$P$1</f>
        <v>80.31578947368422</v>
      </c>
      <c r="R612" s="6"/>
      <c r="S612" s="89"/>
      <c r="T612" s="6">
        <v>28</v>
      </c>
      <c r="U612" s="89">
        <f>((($T$2+2)*($T$2+4)*($T$2+2-2*T612))/(2*($T$2+2*T612)*($T$2+4*T612))+(($T$2+1)-T612+1))*$T$1</f>
        <v>67.395133906916186</v>
      </c>
      <c r="V612" s="6">
        <v>22</v>
      </c>
      <c r="W612" s="89">
        <f>((($V$2+2)*($V$2+4)*($V$2+2-2*V612))/(2*($V$2+2*V612)*($V$2+4*V612))+(($V$2+1)-V612+1))*$V$1</f>
        <v>58.971218616044084</v>
      </c>
      <c r="X612" s="6">
        <v>3</v>
      </c>
      <c r="Y612" s="89">
        <f>((($X$2+2)*($X$2+4)*($X$2+2-2*X612))/(2*($X$2+2*X612)*($X$2+4*X612))+(($X$2+1)-X612+1))*$X$1</f>
        <v>74.025974025974023</v>
      </c>
      <c r="Z612" s="6"/>
      <c r="AA612" s="89"/>
    </row>
    <row r="613" spans="1:27" s="91" customFormat="1" ht="15.75" x14ac:dyDescent="0.25">
      <c r="A613" s="92" t="s">
        <v>394</v>
      </c>
      <c r="B613" s="8"/>
      <c r="C613" s="47" t="s">
        <v>36</v>
      </c>
      <c r="D613" s="8" t="s">
        <v>1</v>
      </c>
      <c r="E613" s="93">
        <v>1928</v>
      </c>
      <c r="F613" s="6">
        <v>69</v>
      </c>
      <c r="G613" s="89">
        <f>((($F$2+2)*($F$2+4)*($F$2+2-2*F613))/(2*($F$2+2*F613)*($F$2+4*F613))+(($F$2+1)-F613+1))*$F$1</f>
        <v>38.719330127638131</v>
      </c>
      <c r="H613" s="6"/>
      <c r="I613" s="89"/>
      <c r="J613" s="6"/>
      <c r="K613" s="89"/>
      <c r="L613" s="6"/>
      <c r="M613" s="89"/>
      <c r="N613" s="6"/>
      <c r="O613" s="89"/>
      <c r="P613" s="6"/>
      <c r="Q613" s="89"/>
      <c r="R613" s="6"/>
      <c r="S613" s="89"/>
      <c r="T613" s="6"/>
      <c r="U613" s="89"/>
      <c r="V613" s="6"/>
      <c r="W613" s="89"/>
      <c r="X613" s="6"/>
      <c r="Y613" s="89"/>
      <c r="Z613" s="6"/>
      <c r="AA613" s="89"/>
    </row>
    <row r="614" spans="1:27" s="91" customFormat="1" ht="15.75" x14ac:dyDescent="0.25">
      <c r="A614" s="92" t="s">
        <v>22</v>
      </c>
      <c r="B614" s="8"/>
      <c r="C614" s="47">
        <v>4</v>
      </c>
      <c r="D614" s="8" t="s">
        <v>16</v>
      </c>
      <c r="E614" s="93">
        <v>1200</v>
      </c>
      <c r="F614" s="6"/>
      <c r="G614" s="89"/>
      <c r="H614" s="6"/>
      <c r="I614" s="89"/>
      <c r="J614" s="6"/>
      <c r="K614" s="89"/>
      <c r="L614" s="6"/>
      <c r="M614" s="89"/>
      <c r="N614" s="6"/>
      <c r="O614" s="89"/>
      <c r="P614" s="6"/>
      <c r="Q614" s="89"/>
      <c r="R614" s="6"/>
      <c r="S614" s="89"/>
      <c r="T614" s="6"/>
      <c r="U614" s="89"/>
      <c r="V614" s="6"/>
      <c r="W614" s="89"/>
      <c r="X614" s="6"/>
      <c r="Y614" s="89"/>
      <c r="Z614" s="6"/>
      <c r="AA614" s="89"/>
    </row>
    <row r="615" spans="1:27" s="91" customFormat="1" ht="15.75" x14ac:dyDescent="0.25">
      <c r="A615" s="92" t="s">
        <v>624</v>
      </c>
      <c r="B615" s="8"/>
      <c r="C615" s="47"/>
      <c r="D615" s="8" t="s">
        <v>625</v>
      </c>
      <c r="E615" s="93">
        <v>1278.233482634497</v>
      </c>
      <c r="F615" s="6"/>
      <c r="G615" s="89"/>
      <c r="H615" s="6"/>
      <c r="I615" s="89"/>
      <c r="J615" s="6"/>
      <c r="K615" s="89"/>
      <c r="L615" s="6"/>
      <c r="M615" s="89"/>
      <c r="N615" s="6"/>
      <c r="O615" s="89"/>
      <c r="P615" s="6"/>
      <c r="Q615" s="89"/>
      <c r="R615" s="6"/>
      <c r="S615" s="89"/>
      <c r="T615" s="6"/>
      <c r="U615" s="89"/>
      <c r="V615" s="6"/>
      <c r="W615" s="89"/>
      <c r="X615" s="6"/>
      <c r="Y615" s="89"/>
      <c r="Z615" s="6"/>
      <c r="AA615" s="89"/>
    </row>
    <row r="616" spans="1:27" s="91" customFormat="1" ht="15.75" x14ac:dyDescent="0.25">
      <c r="A616" s="92" t="s">
        <v>234</v>
      </c>
      <c r="B616" s="8"/>
      <c r="C616" s="47">
        <v>1</v>
      </c>
      <c r="D616" s="8" t="s">
        <v>3</v>
      </c>
      <c r="E616" s="93">
        <v>1800</v>
      </c>
      <c r="F616" s="6"/>
      <c r="G616" s="89"/>
      <c r="H616" s="6"/>
      <c r="I616" s="89"/>
      <c r="J616" s="6"/>
      <c r="K616" s="89"/>
      <c r="L616" s="6"/>
      <c r="M616" s="89"/>
      <c r="N616" s="6"/>
      <c r="O616" s="89"/>
      <c r="P616" s="6"/>
      <c r="Q616" s="89"/>
      <c r="R616" s="6"/>
      <c r="S616" s="89"/>
      <c r="T616" s="6"/>
      <c r="U616" s="89"/>
      <c r="V616" s="6"/>
      <c r="W616" s="89"/>
      <c r="X616" s="6"/>
      <c r="Y616" s="89"/>
      <c r="Z616" s="6"/>
      <c r="AA616" s="89"/>
    </row>
    <row r="617" spans="1:27" s="91" customFormat="1" ht="15.75" x14ac:dyDescent="0.25">
      <c r="A617" s="92" t="s">
        <v>232</v>
      </c>
      <c r="B617" s="8"/>
      <c r="C617" s="47">
        <v>3</v>
      </c>
      <c r="D617" s="8" t="s">
        <v>34</v>
      </c>
      <c r="E617" s="93">
        <v>1456.7395100530439</v>
      </c>
      <c r="F617" s="6"/>
      <c r="G617" s="89"/>
      <c r="H617" s="6"/>
      <c r="I617" s="89"/>
      <c r="J617" s="6"/>
      <c r="K617" s="89"/>
      <c r="L617" s="6"/>
      <c r="M617" s="89"/>
      <c r="N617" s="6"/>
      <c r="O617" s="89"/>
      <c r="P617" s="6"/>
      <c r="Q617" s="89"/>
      <c r="R617" s="6"/>
      <c r="S617" s="89"/>
      <c r="T617" s="6"/>
      <c r="U617" s="89"/>
      <c r="V617" s="6"/>
      <c r="W617" s="89"/>
      <c r="X617" s="6"/>
      <c r="Y617" s="89"/>
      <c r="Z617" s="6"/>
      <c r="AA617" s="89"/>
    </row>
    <row r="618" spans="1:27" s="91" customFormat="1" ht="15.75" x14ac:dyDescent="0.25">
      <c r="A618" s="92" t="s">
        <v>154</v>
      </c>
      <c r="B618" s="8"/>
      <c r="C618" s="47">
        <v>1</v>
      </c>
      <c r="D618" s="8" t="s">
        <v>3</v>
      </c>
      <c r="E618" s="93">
        <v>1800</v>
      </c>
      <c r="F618" s="6"/>
      <c r="G618" s="89"/>
      <c r="H618" s="6"/>
      <c r="I618" s="89"/>
      <c r="J618" s="6"/>
      <c r="K618" s="89"/>
      <c r="L618" s="6"/>
      <c r="M618" s="89"/>
      <c r="N618" s="6"/>
      <c r="O618" s="89"/>
      <c r="P618" s="6"/>
      <c r="Q618" s="89"/>
      <c r="R618" s="6"/>
      <c r="S618" s="89"/>
      <c r="T618" s="6"/>
      <c r="U618" s="89"/>
      <c r="V618" s="6"/>
      <c r="W618" s="89"/>
      <c r="X618" s="6"/>
      <c r="Y618" s="89"/>
      <c r="Z618" s="6"/>
      <c r="AA618" s="89"/>
    </row>
    <row r="619" spans="1:27" s="91" customFormat="1" ht="15.75" x14ac:dyDescent="0.25">
      <c r="A619" s="92" t="s">
        <v>457</v>
      </c>
      <c r="B619" s="8"/>
      <c r="C619" s="47">
        <v>2</v>
      </c>
      <c r="D619" s="8" t="s">
        <v>3</v>
      </c>
      <c r="E619" s="93">
        <v>1502</v>
      </c>
      <c r="F619" s="6"/>
      <c r="G619" s="89"/>
      <c r="H619" s="6"/>
      <c r="I619" s="89"/>
      <c r="J619" s="6"/>
      <c r="K619" s="89"/>
      <c r="L619" s="6"/>
      <c r="M619" s="89"/>
      <c r="N619" s="6"/>
      <c r="O619" s="89"/>
      <c r="P619" s="6"/>
      <c r="Q619" s="89"/>
      <c r="R619" s="6"/>
      <c r="S619" s="89"/>
      <c r="T619" s="6"/>
      <c r="U619" s="89"/>
      <c r="V619" s="6"/>
      <c r="W619" s="89"/>
      <c r="X619" s="6"/>
      <c r="Y619" s="89"/>
      <c r="Z619" s="6"/>
      <c r="AA619" s="89"/>
    </row>
    <row r="620" spans="1:27" s="91" customFormat="1" ht="15.75" x14ac:dyDescent="0.25">
      <c r="A620" s="92" t="s">
        <v>236</v>
      </c>
      <c r="B620" s="8"/>
      <c r="C620" s="47">
        <v>3</v>
      </c>
      <c r="D620" s="8" t="s">
        <v>35</v>
      </c>
      <c r="E620" s="93">
        <v>1455.7284136878175</v>
      </c>
      <c r="F620" s="6"/>
      <c r="G620" s="89"/>
      <c r="H620" s="6"/>
      <c r="I620" s="89"/>
      <c r="J620" s="6"/>
      <c r="K620" s="89"/>
      <c r="L620" s="6"/>
      <c r="M620" s="89"/>
      <c r="N620" s="6"/>
      <c r="O620" s="89"/>
      <c r="P620" s="6"/>
      <c r="Q620" s="89"/>
      <c r="R620" s="6"/>
      <c r="S620" s="89"/>
      <c r="T620" s="6"/>
      <c r="U620" s="89"/>
      <c r="V620" s="6"/>
      <c r="W620" s="89"/>
      <c r="X620" s="6"/>
      <c r="Y620" s="89"/>
      <c r="Z620" s="6"/>
      <c r="AA620" s="89"/>
    </row>
    <row r="621" spans="1:27" s="91" customFormat="1" ht="15.75" x14ac:dyDescent="0.25">
      <c r="A621" s="92" t="s">
        <v>813</v>
      </c>
      <c r="B621" s="8"/>
      <c r="C621" s="47"/>
      <c r="D621" s="8" t="s">
        <v>1</v>
      </c>
      <c r="E621" s="93">
        <v>1547</v>
      </c>
      <c r="F621" s="6">
        <v>93</v>
      </c>
      <c r="G621" s="89">
        <f>((($F$2+2)*($F$2+4)*($F$2+2-2*F621))/(2*($F$2+2*F621)*($F$2+4*F621))+(($F$2+1)-F621+1))*$F$1</f>
        <v>26.825553029360421</v>
      </c>
      <c r="H621" s="6"/>
      <c r="I621" s="89"/>
      <c r="J621" s="6"/>
      <c r="K621" s="89"/>
      <c r="L621" s="6"/>
      <c r="M621" s="89"/>
      <c r="N621" s="6"/>
      <c r="O621" s="89"/>
      <c r="P621" s="6"/>
      <c r="Q621" s="89"/>
      <c r="R621" s="6"/>
      <c r="S621" s="89"/>
      <c r="T621" s="6"/>
      <c r="U621" s="89"/>
      <c r="V621" s="6"/>
      <c r="W621" s="89"/>
      <c r="X621" s="6"/>
      <c r="Y621" s="89"/>
      <c r="Z621" s="6"/>
      <c r="AA621" s="89"/>
    </row>
    <row r="622" spans="1:27" s="91" customFormat="1" ht="15.75" x14ac:dyDescent="0.25">
      <c r="A622" s="92" t="s">
        <v>1123</v>
      </c>
      <c r="B622" s="8"/>
      <c r="C622" s="47"/>
      <c r="D622" s="8" t="s">
        <v>1125</v>
      </c>
      <c r="E622" s="93">
        <v>1641.7666115361646</v>
      </c>
      <c r="F622" s="6"/>
      <c r="G622" s="89"/>
      <c r="H622" s="6"/>
      <c r="I622" s="89"/>
      <c r="J622" s="6"/>
      <c r="K622" s="89"/>
      <c r="L622" s="6"/>
      <c r="M622" s="89"/>
      <c r="N622" s="6"/>
      <c r="O622" s="89"/>
      <c r="P622" s="6">
        <v>16</v>
      </c>
      <c r="Q622" s="89">
        <f>((($P$2+2)*($P$2+4)*($P$2+2-2*P622))/(2*($P$2+2*P622)*($P$2+4*P622))+(($P$2+1)-P622+1))*$P$1</f>
        <v>51.320856698871708</v>
      </c>
      <c r="R622" s="6"/>
      <c r="S622" s="89"/>
      <c r="T622" s="6"/>
      <c r="U622" s="89"/>
      <c r="V622" s="6"/>
      <c r="W622" s="89"/>
      <c r="X622" s="6"/>
      <c r="Y622" s="89"/>
      <c r="Z622" s="6"/>
      <c r="AA622" s="89"/>
    </row>
    <row r="623" spans="1:27" s="91" customFormat="1" ht="15.75" x14ac:dyDescent="0.25">
      <c r="A623" s="92" t="s">
        <v>679</v>
      </c>
      <c r="B623" s="8"/>
      <c r="C623" s="47"/>
      <c r="D623" s="8" t="s">
        <v>3</v>
      </c>
      <c r="E623" s="93">
        <v>1271.644059078182</v>
      </c>
      <c r="F623" s="6"/>
      <c r="G623" s="89"/>
      <c r="H623" s="6"/>
      <c r="I623" s="89"/>
      <c r="J623" s="6"/>
      <c r="K623" s="89"/>
      <c r="L623" s="6"/>
      <c r="M623" s="89"/>
      <c r="N623" s="6"/>
      <c r="O623" s="89"/>
      <c r="P623" s="6"/>
      <c r="Q623" s="89"/>
      <c r="R623" s="6"/>
      <c r="S623" s="89"/>
      <c r="T623" s="6"/>
      <c r="U623" s="89"/>
      <c r="V623" s="6"/>
      <c r="W623" s="89"/>
      <c r="X623" s="6"/>
      <c r="Y623" s="89"/>
      <c r="Z623" s="6"/>
      <c r="AA623" s="89"/>
    </row>
    <row r="624" spans="1:27" s="91" customFormat="1" ht="15.75" x14ac:dyDescent="0.25">
      <c r="A624" s="92" t="s">
        <v>74</v>
      </c>
      <c r="B624" s="8"/>
      <c r="C624" s="47">
        <v>2</v>
      </c>
      <c r="D624" s="8" t="s">
        <v>27</v>
      </c>
      <c r="E624" s="93">
        <v>1600</v>
      </c>
      <c r="F624" s="6"/>
      <c r="G624" s="89"/>
      <c r="H624" s="6"/>
      <c r="I624" s="89"/>
      <c r="J624" s="6"/>
      <c r="K624" s="89"/>
      <c r="L624" s="6"/>
      <c r="M624" s="89"/>
      <c r="N624" s="6"/>
      <c r="O624" s="89"/>
      <c r="P624" s="6"/>
      <c r="Q624" s="89"/>
      <c r="R624" s="6"/>
      <c r="S624" s="89"/>
      <c r="T624" s="6"/>
      <c r="U624" s="89"/>
      <c r="V624" s="6"/>
      <c r="W624" s="89"/>
      <c r="X624" s="6"/>
      <c r="Y624" s="89"/>
      <c r="Z624" s="6"/>
      <c r="AA624" s="89"/>
    </row>
    <row r="625" spans="1:27" s="91" customFormat="1" ht="15.75" x14ac:dyDescent="0.25">
      <c r="A625" s="92" t="s">
        <v>178</v>
      </c>
      <c r="B625" s="8"/>
      <c r="C625" s="47">
        <v>1</v>
      </c>
      <c r="D625" s="8" t="s">
        <v>3</v>
      </c>
      <c r="E625" s="93">
        <v>1707.7075762557679</v>
      </c>
      <c r="F625" s="6"/>
      <c r="G625" s="89"/>
      <c r="H625" s="6"/>
      <c r="I625" s="89"/>
      <c r="J625" s="6"/>
      <c r="K625" s="89"/>
      <c r="L625" s="6"/>
      <c r="M625" s="89"/>
      <c r="N625" s="6"/>
      <c r="O625" s="89"/>
      <c r="P625" s="6"/>
      <c r="Q625" s="89"/>
      <c r="R625" s="6"/>
      <c r="S625" s="89"/>
      <c r="T625" s="6"/>
      <c r="U625" s="89"/>
      <c r="V625" s="6"/>
      <c r="W625" s="89"/>
      <c r="X625" s="6"/>
      <c r="Y625" s="89"/>
      <c r="Z625" s="6"/>
      <c r="AA625" s="89"/>
    </row>
    <row r="626" spans="1:27" s="91" customFormat="1" ht="15.75" x14ac:dyDescent="0.25">
      <c r="A626" s="92" t="s">
        <v>19</v>
      </c>
      <c r="B626" s="8"/>
      <c r="C626" s="47" t="s">
        <v>37</v>
      </c>
      <c r="D626" s="8" t="s">
        <v>3</v>
      </c>
      <c r="E626" s="93">
        <v>1698</v>
      </c>
      <c r="F626" s="6">
        <v>75</v>
      </c>
      <c r="G626" s="89">
        <f>((($F$2+2)*($F$2+4)*($F$2+2-2*F626))/(2*($F$2+2*F626)*($F$2+4*F626))+(($F$2+1)-F626+1))*$F$1</f>
        <v>35.627526610992781</v>
      </c>
      <c r="H626" s="6"/>
      <c r="I626" s="89"/>
      <c r="J626" s="6">
        <v>41</v>
      </c>
      <c r="K626" s="89">
        <f>((($J$2+2)*($J$2+4)*($J$2+2-2*J626))/(2*($J$2+2*J626)*($J$2+4*J626))+(($J$2+1)-J626+1))*$J$1</f>
        <v>28.53869070353678</v>
      </c>
      <c r="L626" s="6">
        <v>19</v>
      </c>
      <c r="M626" s="89">
        <f>((($L$2+2)*($L$2+4)*($L$2+2-2*L626))/(2*($L$2+2*L626)*($L$2+4*L626))+(($L$2+1)-L626+1))*$L$1</f>
        <v>47.540369496168999</v>
      </c>
      <c r="N626" s="6"/>
      <c r="O626" s="89"/>
      <c r="P626" s="6">
        <v>4</v>
      </c>
      <c r="Q626" s="89">
        <f>((($P$2+2)*($P$2+4)*($P$2+2-2*P626))/(2*($P$2+2*P626)*($P$2+4*P626))+(($P$2+1)-P626+1))*$P$1</f>
        <v>84.392014519056275</v>
      </c>
      <c r="R626" s="6">
        <v>28</v>
      </c>
      <c r="S626" s="89">
        <f>((($R$2+2)*($R$2+4)*($R$2+2-2*R626))/(2*($R$2+2*R626)*($R$2+4*R626))+(($R$2+1)-R626+1))*$R$1</f>
        <v>27.720455270715881</v>
      </c>
      <c r="T626" s="6">
        <v>131</v>
      </c>
      <c r="U626" s="89">
        <f>((($T$2+2)*($T$2+4)*($T$2+2-2*T626))/(2*($T$2+2*T626)*($T$2+4*T626))+(($T$2+1)-T626+1))*$T$1</f>
        <v>15.486073583524085</v>
      </c>
      <c r="V626" s="6">
        <v>50</v>
      </c>
      <c r="W626" s="89">
        <f>((($V$2+2)*($V$2+4)*($V$2+2-2*V626))/(2*($V$2+2*V626)*($V$2+4*V626))+(($V$2+1)-V626+1))*$V$1</f>
        <v>32.16204443153768</v>
      </c>
      <c r="X626" s="6"/>
      <c r="Y626" s="89"/>
      <c r="Z626" s="6"/>
      <c r="AA626" s="89"/>
    </row>
    <row r="627" spans="1:27" s="91" customFormat="1" ht="15.75" x14ac:dyDescent="0.25">
      <c r="A627" s="92" t="s">
        <v>737</v>
      </c>
      <c r="B627" s="8"/>
      <c r="C627" s="47"/>
      <c r="D627" s="8" t="s">
        <v>1</v>
      </c>
      <c r="E627" s="93">
        <v>1575.4541607907024</v>
      </c>
      <c r="F627" s="6">
        <v>137</v>
      </c>
      <c r="G627" s="89">
        <f>((($F$2+2)*($F$2+4)*($F$2+2-2*F627))/(2*($F$2+2*F627)*($F$2+4*F627))+(($F$2+1)-F627+1))*$F$1</f>
        <v>6.8750843416850342</v>
      </c>
      <c r="H627" s="6">
        <v>27</v>
      </c>
      <c r="I627" s="89">
        <f>((($H$2+2)*($H$2+4)*($H$2+2-2*H627))/(2*($H$2+2*H627)*($H$2+4*H627))+(($H$2+1)-H627+1))*$H$1</f>
        <v>51.715749764548654</v>
      </c>
      <c r="J627" s="6">
        <v>24</v>
      </c>
      <c r="K627" s="89">
        <f>((($J$2+2)*($J$2+4)*($J$2+2-2*J627))/(2*($J$2+2*J627)*($J$2+4*J627))+(($J$2+1)-J627+1))*$J$1</f>
        <v>48.362301139319023</v>
      </c>
      <c r="L627" s="6">
        <v>33</v>
      </c>
      <c r="M627" s="89">
        <f>((($L$2+2)*($L$2+4)*($L$2+2-2*L627))/(2*($L$2+2*L627)*($L$2+4*L627))+(($L$2+1)-L627+1))*$L$1</f>
        <v>26.356253429691499</v>
      </c>
      <c r="N627" s="6"/>
      <c r="O627" s="89"/>
      <c r="P627" s="6"/>
      <c r="Q627" s="89"/>
      <c r="R627" s="6"/>
      <c r="S627" s="89"/>
      <c r="T627" s="6">
        <v>148</v>
      </c>
      <c r="U627" s="89">
        <f>((($T$2+2)*($T$2+4)*($T$2+2-2*T627))/(2*($T$2+2*T627)*($T$2+4*T627))+(($T$2+1)-T627+1))*$T$1</f>
        <v>8.6942582918421429</v>
      </c>
      <c r="V627" s="6"/>
      <c r="W627" s="89"/>
      <c r="X627" s="6"/>
      <c r="Y627" s="89"/>
      <c r="Z627" s="6"/>
      <c r="AA627" s="89"/>
    </row>
    <row r="628" spans="1:27" s="91" customFormat="1" ht="15.75" x14ac:dyDescent="0.25">
      <c r="A628" s="92" t="s">
        <v>993</v>
      </c>
      <c r="B628" s="8"/>
      <c r="C628" s="47"/>
      <c r="D628" s="8" t="s">
        <v>994</v>
      </c>
      <c r="E628" s="93">
        <v>1196.5536935350262</v>
      </c>
      <c r="F628" s="6"/>
      <c r="G628" s="89"/>
      <c r="H628" s="6"/>
      <c r="I628" s="89"/>
      <c r="J628" s="6"/>
      <c r="K628" s="89"/>
      <c r="L628" s="6"/>
      <c r="M628" s="89"/>
      <c r="N628" s="6"/>
      <c r="O628" s="89"/>
      <c r="P628" s="6">
        <v>48</v>
      </c>
      <c r="Q628" s="89">
        <f>((($P$2+2)*($P$2+4)*($P$2+2-2*P628))/(2*($P$2+2*P628)*($P$2+4*P628))+(($P$2+1)-P628+1))*$P$1</f>
        <v>2.9625745559415355</v>
      </c>
      <c r="R628" s="6"/>
      <c r="S628" s="89"/>
      <c r="T628" s="6"/>
      <c r="U628" s="89"/>
      <c r="V628" s="6"/>
      <c r="W628" s="89"/>
      <c r="X628" s="6"/>
      <c r="Y628" s="89"/>
      <c r="Z628" s="6"/>
      <c r="AA628" s="89"/>
    </row>
    <row r="629" spans="1:27" s="91" customFormat="1" ht="15.75" x14ac:dyDescent="0.25">
      <c r="A629" s="92" t="s">
        <v>738</v>
      </c>
      <c r="B629" s="8"/>
      <c r="C629" s="47"/>
      <c r="D629" s="8" t="s">
        <v>1</v>
      </c>
      <c r="E629" s="93">
        <v>1532</v>
      </c>
      <c r="F629" s="6"/>
      <c r="G629" s="89"/>
      <c r="H629" s="6">
        <v>69</v>
      </c>
      <c r="I629" s="89">
        <f>((($H$2+2)*($H$2+4)*($H$2+2-2*H629))/(2*($H$2+2*H629)*($H$2+4*H629))+(($H$2+1)-H629+1))*$H$1</f>
        <v>14.572234963261611</v>
      </c>
      <c r="J629" s="6">
        <v>56</v>
      </c>
      <c r="K629" s="89">
        <f>((($J$2+2)*($J$2+4)*($J$2+2-2*J629))/(2*($J$2+2*J629)*($J$2+4*J629))+(($J$2+1)-J629+1))*$J$1</f>
        <v>13.215586877504474</v>
      </c>
      <c r="L629" s="6">
        <v>48</v>
      </c>
      <c r="M629" s="89">
        <f>((($L$2+2)*($L$2+4)*($L$2+2-2*L629))/(2*($L$2+2*L629)*($L$2+4*L629))+(($L$2+1)-L629+1))*$L$1</f>
        <v>6.5086804241059459</v>
      </c>
      <c r="N629" s="6"/>
      <c r="O629" s="89"/>
      <c r="P629" s="6">
        <v>39</v>
      </c>
      <c r="Q629" s="89">
        <f>((($P$2+2)*($P$2+4)*($P$2+2-2*P629))/(2*($P$2+2*P629)*($P$2+4*P629))+(($P$2+1)-P629+1))*$P$1</f>
        <v>15.28367718446602</v>
      </c>
      <c r="R629" s="6">
        <v>31</v>
      </c>
      <c r="S629" s="89">
        <f>((($R$2+2)*($R$2+4)*($R$2+2-2*R629))/(2*($R$2+2*R629)*($R$2+4*R629))+(($R$2+1)-R629+1))*$R$1</f>
        <v>22.978524743230626</v>
      </c>
      <c r="T629" s="6">
        <v>158</v>
      </c>
      <c r="U629" s="89">
        <f>((($T$2+2)*($T$2+4)*($T$2+2-2*T629))/(2*($T$2+2*T629)*($T$2+4*T629))+(($T$2+1)-T629+1))*$T$1</f>
        <v>4.7509004169925131</v>
      </c>
      <c r="V629" s="6">
        <v>73</v>
      </c>
      <c r="W629" s="89">
        <f>((($V$2+2)*($V$2+4)*($V$2+2-2*V629))/(2*($V$2+2*V629)*($V$2+4*V629))+(($V$2+1)-V629+1))*$V$1</f>
        <v>14.409253448150038</v>
      </c>
      <c r="X629" s="6"/>
      <c r="Y629" s="89"/>
      <c r="Z629" s="6"/>
      <c r="AA629" s="89"/>
    </row>
    <row r="630" spans="1:27" s="91" customFormat="1" ht="15.75" x14ac:dyDescent="0.25">
      <c r="A630" s="92" t="s">
        <v>214</v>
      </c>
      <c r="B630" s="8"/>
      <c r="C630" s="47">
        <v>1</v>
      </c>
      <c r="D630" s="8" t="s">
        <v>3</v>
      </c>
      <c r="E630" s="93">
        <v>1800</v>
      </c>
      <c r="F630" s="6"/>
      <c r="G630" s="89"/>
      <c r="H630" s="6"/>
      <c r="I630" s="89"/>
      <c r="J630" s="6"/>
      <c r="K630" s="89"/>
      <c r="L630" s="6"/>
      <c r="M630" s="89"/>
      <c r="N630" s="6"/>
      <c r="O630" s="89"/>
      <c r="P630" s="6"/>
      <c r="Q630" s="89"/>
      <c r="R630" s="6"/>
      <c r="S630" s="89"/>
      <c r="T630" s="6"/>
      <c r="U630" s="89"/>
      <c r="V630" s="6"/>
      <c r="W630" s="89"/>
      <c r="X630" s="6"/>
      <c r="Y630" s="89"/>
      <c r="Z630" s="6"/>
      <c r="AA630" s="89"/>
    </row>
    <row r="631" spans="1:27" s="91" customFormat="1" ht="15.75" x14ac:dyDescent="0.25">
      <c r="A631" s="92" t="s">
        <v>89</v>
      </c>
      <c r="B631" s="8"/>
      <c r="C631" s="47" t="s">
        <v>37</v>
      </c>
      <c r="D631" s="8" t="s">
        <v>35</v>
      </c>
      <c r="E631" s="93">
        <v>1754.0657615798643</v>
      </c>
      <c r="F631" s="6">
        <v>86</v>
      </c>
      <c r="G631" s="89">
        <f>((($F$2+2)*($F$2+4)*($F$2+2-2*F631))/(2*($F$2+2*F631)*($F$2+4*F631))+(($F$2+1)-F631+1))*$F$1</f>
        <v>30.17913855734302</v>
      </c>
      <c r="H631" s="6">
        <v>60</v>
      </c>
      <c r="I631" s="89">
        <f>((($H$2+2)*($H$2+4)*($H$2+2-2*H631))/(2*($H$2+2*H631)*($H$2+4*H631))+(($H$2+1)-H631+1))*$H$1</f>
        <v>21.721458665971333</v>
      </c>
      <c r="J631" s="6"/>
      <c r="K631" s="89"/>
      <c r="L631" s="6"/>
      <c r="M631" s="89"/>
      <c r="N631" s="6"/>
      <c r="O631" s="89"/>
      <c r="P631" s="6"/>
      <c r="Q631" s="89"/>
      <c r="R631" s="6"/>
      <c r="S631" s="89"/>
      <c r="T631" s="6"/>
      <c r="U631" s="89"/>
      <c r="V631" s="6"/>
      <c r="W631" s="89"/>
      <c r="X631" s="6"/>
      <c r="Y631" s="89"/>
      <c r="Z631" s="6"/>
      <c r="AA631" s="89"/>
    </row>
    <row r="632" spans="1:27" s="91" customFormat="1" ht="15.75" x14ac:dyDescent="0.25">
      <c r="A632" s="92" t="s">
        <v>410</v>
      </c>
      <c r="B632" s="8"/>
      <c r="C632" s="47">
        <v>2</v>
      </c>
      <c r="D632" s="8" t="s">
        <v>1</v>
      </c>
      <c r="E632" s="93">
        <v>1637.5966882796974</v>
      </c>
      <c r="F632" s="6"/>
      <c r="G632" s="89"/>
      <c r="H632" s="6"/>
      <c r="I632" s="89"/>
      <c r="J632" s="6"/>
      <c r="K632" s="89"/>
      <c r="L632" s="6"/>
      <c r="M632" s="89"/>
      <c r="N632" s="6"/>
      <c r="O632" s="89"/>
      <c r="P632" s="6"/>
      <c r="Q632" s="89"/>
      <c r="R632" s="6"/>
      <c r="S632" s="89"/>
      <c r="T632" s="6">
        <v>92</v>
      </c>
      <c r="U632" s="89">
        <f>((($T$2+2)*($T$2+4)*($T$2+2-2*T632))/(2*($T$2+2*T632)*($T$2+4*T632))+(($T$2+1)-T632+1))*$T$1</f>
        <v>31.814573167267774</v>
      </c>
      <c r="V632" s="6"/>
      <c r="W632" s="89"/>
      <c r="X632" s="6"/>
      <c r="Y632" s="89"/>
      <c r="Z632" s="6"/>
      <c r="AA632" s="89"/>
    </row>
    <row r="633" spans="1:27" s="91" customFormat="1" ht="15.75" x14ac:dyDescent="0.25">
      <c r="A633" s="92" t="s">
        <v>170</v>
      </c>
      <c r="B633" s="8"/>
      <c r="C633" s="47" t="s">
        <v>37</v>
      </c>
      <c r="D633" s="8" t="s">
        <v>1</v>
      </c>
      <c r="E633" s="93">
        <v>1966.5768978918447</v>
      </c>
      <c r="F633" s="6"/>
      <c r="G633" s="89"/>
      <c r="H633" s="6"/>
      <c r="I633" s="89"/>
      <c r="J633" s="6"/>
      <c r="K633" s="89"/>
      <c r="L633" s="6"/>
      <c r="M633" s="89"/>
      <c r="N633" s="6"/>
      <c r="O633" s="89"/>
      <c r="P633" s="6"/>
      <c r="Q633" s="89"/>
      <c r="R633" s="6"/>
      <c r="S633" s="89"/>
      <c r="T633" s="6">
        <v>8</v>
      </c>
      <c r="U633" s="89">
        <f>((($T$2+2)*($T$2+4)*($T$2+2-2*T633))/(2*($T$2+2*T633)*($T$2+4*T633))+(($T$2+1)-T633+1))*$T$1</f>
        <v>88.562100426341928</v>
      </c>
      <c r="V633" s="6"/>
      <c r="W633" s="89"/>
      <c r="X633" s="6"/>
      <c r="Y633" s="89"/>
      <c r="Z633" s="6"/>
      <c r="AA633" s="89"/>
    </row>
    <row r="634" spans="1:27" s="91" customFormat="1" ht="15.75" x14ac:dyDescent="0.25">
      <c r="A634" s="92" t="s">
        <v>831</v>
      </c>
      <c r="B634" s="8"/>
      <c r="C634" s="47"/>
      <c r="D634" s="8" t="s">
        <v>1</v>
      </c>
      <c r="E634" s="93">
        <v>1422.4258376701487</v>
      </c>
      <c r="F634" s="6"/>
      <c r="G634" s="89"/>
      <c r="H634" s="6">
        <v>80</v>
      </c>
      <c r="I634" s="89">
        <f>((($H$2+2)*($H$2+4)*($H$2+2-2*H634))/(2*($H$2+2*H634)*($H$2+4*H634))+(($H$2+1)-H634+1))*$H$1</f>
        <v>6.0468740743141804</v>
      </c>
      <c r="J634" s="6"/>
      <c r="K634" s="89"/>
      <c r="L634" s="6"/>
      <c r="M634" s="89"/>
      <c r="N634" s="6"/>
      <c r="O634" s="89"/>
      <c r="P634" s="6"/>
      <c r="Q634" s="89"/>
      <c r="R634" s="6"/>
      <c r="S634" s="89"/>
      <c r="T634" s="6"/>
      <c r="U634" s="89"/>
      <c r="V634" s="6"/>
      <c r="W634" s="89"/>
      <c r="X634" s="6"/>
      <c r="Y634" s="89"/>
      <c r="Z634" s="6"/>
      <c r="AA634" s="89"/>
    </row>
    <row r="635" spans="1:27" s="91" customFormat="1" ht="15.75" x14ac:dyDescent="0.25">
      <c r="A635" s="92" t="s">
        <v>176</v>
      </c>
      <c r="B635" s="8"/>
      <c r="C635" s="47">
        <v>1</v>
      </c>
      <c r="D635" s="8" t="s">
        <v>1</v>
      </c>
      <c r="E635" s="93">
        <v>1800</v>
      </c>
      <c r="F635" s="6"/>
      <c r="G635" s="89"/>
      <c r="H635" s="6"/>
      <c r="I635" s="89"/>
      <c r="J635" s="6"/>
      <c r="K635" s="89"/>
      <c r="L635" s="6"/>
      <c r="M635" s="89"/>
      <c r="N635" s="6"/>
      <c r="O635" s="89"/>
      <c r="P635" s="6"/>
      <c r="Q635" s="89"/>
      <c r="R635" s="6"/>
      <c r="S635" s="89"/>
      <c r="T635" s="6"/>
      <c r="U635" s="89"/>
      <c r="V635" s="6"/>
      <c r="W635" s="89"/>
      <c r="X635" s="6"/>
      <c r="Y635" s="89"/>
      <c r="Z635" s="6"/>
      <c r="AA635" s="89"/>
    </row>
    <row r="636" spans="1:27" s="91" customFormat="1" ht="15.75" x14ac:dyDescent="0.25">
      <c r="A636" s="92" t="s">
        <v>152</v>
      </c>
      <c r="B636" s="8"/>
      <c r="C636" s="47">
        <v>2</v>
      </c>
      <c r="D636" s="8" t="s">
        <v>35</v>
      </c>
      <c r="E636" s="93">
        <v>1629</v>
      </c>
      <c r="F636" s="6"/>
      <c r="G636" s="89"/>
      <c r="H636" s="6"/>
      <c r="I636" s="89"/>
      <c r="J636" s="6"/>
      <c r="K636" s="89"/>
      <c r="L636" s="6">
        <v>44</v>
      </c>
      <c r="M636" s="89">
        <f>((($L$2+2)*($L$2+4)*($L$2+2-2*L636))/(2*($L$2+2*L636)*($L$2+4*L636))+(($L$2+1)-L636+1))*$L$1</f>
        <v>11.674514078886546</v>
      </c>
      <c r="N636" s="6"/>
      <c r="O636" s="89"/>
      <c r="P636" s="6"/>
      <c r="Q636" s="89"/>
      <c r="R636" s="6"/>
      <c r="S636" s="89"/>
      <c r="T636" s="6"/>
      <c r="U636" s="89"/>
      <c r="V636" s="6"/>
      <c r="W636" s="89"/>
      <c r="X636" s="6"/>
      <c r="Y636" s="89"/>
      <c r="Z636" s="6"/>
      <c r="AA636" s="89"/>
    </row>
    <row r="637" spans="1:27" s="91" customFormat="1" ht="15.75" x14ac:dyDescent="0.25">
      <c r="A637" s="92" t="s">
        <v>96</v>
      </c>
      <c r="B637" s="8"/>
      <c r="C637" s="47">
        <v>1</v>
      </c>
      <c r="D637" s="8" t="s">
        <v>35</v>
      </c>
      <c r="E637" s="93">
        <v>1800</v>
      </c>
      <c r="F637" s="6"/>
      <c r="G637" s="89"/>
      <c r="H637" s="6"/>
      <c r="I637" s="89"/>
      <c r="J637" s="6"/>
      <c r="K637" s="89"/>
      <c r="L637" s="6"/>
      <c r="M637" s="89"/>
      <c r="N637" s="6"/>
      <c r="O637" s="89"/>
      <c r="P637" s="6"/>
      <c r="Q637" s="89"/>
      <c r="R637" s="6"/>
      <c r="S637" s="89"/>
      <c r="T637" s="6"/>
      <c r="U637" s="89"/>
      <c r="V637" s="6"/>
      <c r="W637" s="89"/>
      <c r="X637" s="6"/>
      <c r="Y637" s="89"/>
      <c r="Z637" s="6"/>
      <c r="AA637" s="89"/>
    </row>
    <row r="638" spans="1:27" s="91" customFormat="1" ht="15.75" x14ac:dyDescent="0.25">
      <c r="A638" s="92" t="s">
        <v>705</v>
      </c>
      <c r="B638" s="8"/>
      <c r="C638" s="47"/>
      <c r="D638" s="8" t="s">
        <v>3</v>
      </c>
      <c r="E638" s="93">
        <v>1385.724896677413</v>
      </c>
      <c r="F638" s="6"/>
      <c r="G638" s="89"/>
      <c r="H638" s="6"/>
      <c r="I638" s="89"/>
      <c r="J638" s="6"/>
      <c r="K638" s="89"/>
      <c r="L638" s="6"/>
      <c r="M638" s="89"/>
      <c r="N638" s="6"/>
      <c r="O638" s="89"/>
      <c r="P638" s="6"/>
      <c r="Q638" s="89"/>
      <c r="R638" s="6"/>
      <c r="S638" s="89"/>
      <c r="T638" s="6"/>
      <c r="U638" s="89"/>
      <c r="V638" s="6"/>
      <c r="W638" s="89"/>
      <c r="X638" s="6"/>
      <c r="Y638" s="89"/>
      <c r="Z638" s="6"/>
      <c r="AA638" s="89"/>
    </row>
    <row r="639" spans="1:27" s="91" customFormat="1" ht="15.75" x14ac:dyDescent="0.25">
      <c r="A639" s="92" t="s">
        <v>448</v>
      </c>
      <c r="B639" s="8"/>
      <c r="C639" s="47">
        <v>3</v>
      </c>
      <c r="D639" s="8" t="s">
        <v>1</v>
      </c>
      <c r="E639" s="93">
        <v>1400</v>
      </c>
      <c r="F639" s="6"/>
      <c r="G639" s="89"/>
      <c r="H639" s="6"/>
      <c r="I639" s="89"/>
      <c r="J639" s="6"/>
      <c r="K639" s="89"/>
      <c r="L639" s="6"/>
      <c r="M639" s="89"/>
      <c r="N639" s="6"/>
      <c r="O639" s="89"/>
      <c r="P639" s="6"/>
      <c r="Q639" s="89"/>
      <c r="R639" s="6"/>
      <c r="S639" s="89"/>
      <c r="T639" s="6"/>
      <c r="U639" s="89"/>
      <c r="V639" s="6"/>
      <c r="W639" s="89"/>
      <c r="X639" s="6"/>
      <c r="Y639" s="89"/>
      <c r="Z639" s="6"/>
      <c r="AA639" s="89"/>
    </row>
    <row r="640" spans="1:27" s="91" customFormat="1" ht="15.75" x14ac:dyDescent="0.25">
      <c r="A640" s="92" t="s">
        <v>1136</v>
      </c>
      <c r="B640" s="8"/>
      <c r="C640" s="47"/>
      <c r="D640" s="8" t="s">
        <v>1</v>
      </c>
      <c r="E640" s="93">
        <v>1461.4060677967241</v>
      </c>
      <c r="F640" s="6"/>
      <c r="G640" s="89"/>
      <c r="H640" s="6"/>
      <c r="I640" s="89"/>
      <c r="J640" s="6"/>
      <c r="K640" s="89"/>
      <c r="L640" s="6"/>
      <c r="M640" s="89"/>
      <c r="N640" s="6"/>
      <c r="O640" s="89"/>
      <c r="P640" s="6"/>
      <c r="Q640" s="89"/>
      <c r="R640" s="6"/>
      <c r="S640" s="89"/>
      <c r="T640" s="6">
        <v>132</v>
      </c>
      <c r="U640" s="89">
        <f>((($T$2+2)*($T$2+4)*($T$2+2-2*T640))/(2*($T$2+2*T640)*($T$2+4*T640))+(($T$2+1)-T640+1))*$T$1</f>
        <v>15.082803210657092</v>
      </c>
      <c r="V640" s="6"/>
      <c r="W640" s="89"/>
      <c r="X640" s="6"/>
      <c r="Y640" s="89"/>
      <c r="Z640" s="6"/>
      <c r="AA640" s="89"/>
    </row>
    <row r="641" spans="1:27" s="91" customFormat="1" ht="15.75" x14ac:dyDescent="0.25">
      <c r="A641" s="92" t="s">
        <v>93</v>
      </c>
      <c r="B641" s="8"/>
      <c r="C641" s="47">
        <v>1</v>
      </c>
      <c r="D641" s="8" t="s">
        <v>3</v>
      </c>
      <c r="E641" s="93">
        <v>1800</v>
      </c>
      <c r="F641" s="6"/>
      <c r="G641" s="89"/>
      <c r="H641" s="6"/>
      <c r="I641" s="89"/>
      <c r="J641" s="6"/>
      <c r="K641" s="89"/>
      <c r="L641" s="6"/>
      <c r="M641" s="89"/>
      <c r="N641" s="6"/>
      <c r="O641" s="89"/>
      <c r="P641" s="6"/>
      <c r="Q641" s="89"/>
      <c r="R641" s="6"/>
      <c r="S641" s="89"/>
      <c r="T641" s="6"/>
      <c r="U641" s="89"/>
      <c r="V641" s="6"/>
      <c r="W641" s="89"/>
      <c r="X641" s="6"/>
      <c r="Y641" s="89"/>
      <c r="Z641" s="6"/>
      <c r="AA641" s="89"/>
    </row>
    <row r="642" spans="1:27" s="91" customFormat="1" ht="15.75" x14ac:dyDescent="0.25">
      <c r="A642" s="92" t="s">
        <v>452</v>
      </c>
      <c r="B642" s="8"/>
      <c r="C642" s="47">
        <v>1</v>
      </c>
      <c r="D642" s="8" t="s">
        <v>3</v>
      </c>
      <c r="E642" s="93">
        <v>1613</v>
      </c>
      <c r="F642" s="6"/>
      <c r="G642" s="89"/>
      <c r="H642" s="6">
        <v>38</v>
      </c>
      <c r="I642" s="89">
        <f>((($H$2+2)*($H$2+4)*($H$2+2-2*H642))/(2*($H$2+2*H642)*($H$2+4*H642))+(($H$2+1)-H642+1))*$H$1</f>
        <v>40.591962912220815</v>
      </c>
      <c r="J642" s="6">
        <v>49</v>
      </c>
      <c r="K642" s="89">
        <f>((($J$2+2)*($J$2+4)*($J$2+2-2*J642))/(2*($J$2+2*J642)*($J$2+4*J642))+(($J$2+1)-J642+1))*$J$1</f>
        <v>20.2358997223517</v>
      </c>
      <c r="L642" s="6"/>
      <c r="M642" s="89"/>
      <c r="N642" s="6"/>
      <c r="O642" s="89"/>
      <c r="P642" s="6"/>
      <c r="Q642" s="89"/>
      <c r="R642" s="6"/>
      <c r="S642" s="89"/>
      <c r="T642" s="6"/>
      <c r="U642" s="89"/>
      <c r="V642" s="6">
        <v>39</v>
      </c>
      <c r="W642" s="89">
        <f>((($V$2+2)*($V$2+4)*($V$2+2-2*V642))/(2*($V$2+2*V642)*($V$2+4*V642))+(($V$2+1)-V642+1))*$V$1</f>
        <v>41.52754667540124</v>
      </c>
      <c r="X642" s="6"/>
      <c r="Y642" s="89"/>
      <c r="Z642" s="6"/>
      <c r="AA642" s="89"/>
    </row>
    <row r="643" spans="1:27" s="91" customFormat="1" ht="15.75" x14ac:dyDescent="0.25">
      <c r="A643" s="92" t="s">
        <v>454</v>
      </c>
      <c r="B643" s="8"/>
      <c r="C643" s="47">
        <v>1</v>
      </c>
      <c r="D643" s="8" t="s">
        <v>3</v>
      </c>
      <c r="E643" s="93">
        <v>1800</v>
      </c>
      <c r="F643" s="6"/>
      <c r="G643" s="89"/>
      <c r="H643" s="6"/>
      <c r="I643" s="89"/>
      <c r="J643" s="6"/>
      <c r="K643" s="89"/>
      <c r="L643" s="6"/>
      <c r="M643" s="89"/>
      <c r="N643" s="6"/>
      <c r="O643" s="89"/>
      <c r="P643" s="6"/>
      <c r="Q643" s="89"/>
      <c r="R643" s="6"/>
      <c r="S643" s="89"/>
      <c r="T643" s="6"/>
      <c r="U643" s="89"/>
      <c r="V643" s="6"/>
      <c r="W643" s="89"/>
      <c r="X643" s="6"/>
      <c r="Y643" s="89"/>
      <c r="Z643" s="6"/>
      <c r="AA643" s="89"/>
    </row>
    <row r="644" spans="1:27" s="91" customFormat="1" ht="15.75" x14ac:dyDescent="0.25">
      <c r="A644" s="92" t="s">
        <v>1104</v>
      </c>
      <c r="B644" s="8"/>
      <c r="C644" s="47"/>
      <c r="D644" s="8" t="s">
        <v>1</v>
      </c>
      <c r="E644" s="93">
        <v>1233</v>
      </c>
      <c r="F644" s="6"/>
      <c r="G644" s="89"/>
      <c r="H644" s="6"/>
      <c r="I644" s="89"/>
      <c r="J644" s="6"/>
      <c r="K644" s="89"/>
      <c r="L644" s="6">
        <v>52</v>
      </c>
      <c r="M644" s="89">
        <f>((($L$2+2)*($L$2+4)*($L$2+2-2*L644))/(2*($L$2+2*L644)*($L$2+4*L644))+(($L$2+1)-L644+1))*$L$1</f>
        <v>1.3982544669430526</v>
      </c>
      <c r="N644" s="6"/>
      <c r="O644" s="89"/>
      <c r="P644" s="6"/>
      <c r="Q644" s="89"/>
      <c r="R644" s="6"/>
      <c r="S644" s="89"/>
      <c r="T644" s="6"/>
      <c r="U644" s="89"/>
      <c r="V644" s="6"/>
      <c r="W644" s="89"/>
      <c r="X644" s="6"/>
      <c r="Y644" s="89"/>
      <c r="Z644" s="6"/>
      <c r="AA644" s="89"/>
    </row>
    <row r="645" spans="1:27" s="91" customFormat="1" ht="15.75" x14ac:dyDescent="0.25">
      <c r="A645" s="92" t="s">
        <v>205</v>
      </c>
      <c r="B645" s="8"/>
      <c r="C645" s="47">
        <v>3</v>
      </c>
      <c r="D645" s="8" t="s">
        <v>1</v>
      </c>
      <c r="E645" s="93">
        <v>1825.6176468408028</v>
      </c>
      <c r="F645" s="6">
        <v>82</v>
      </c>
      <c r="G645" s="89">
        <f>((($F$2+2)*($F$2+4)*($F$2+2-2*F645))/(2*($F$2+2*F645)*($F$2+4*F645))+(($F$2+1)-F645+1))*$F$1</f>
        <v>32.132055565324421</v>
      </c>
      <c r="H645" s="6"/>
      <c r="I645" s="89"/>
      <c r="J645" s="6"/>
      <c r="K645" s="89"/>
      <c r="L645" s="6"/>
      <c r="M645" s="89"/>
      <c r="N645" s="6"/>
      <c r="O645" s="89"/>
      <c r="P645" s="6"/>
      <c r="Q645" s="89"/>
      <c r="R645" s="6"/>
      <c r="S645" s="89"/>
      <c r="T645" s="6">
        <v>51</v>
      </c>
      <c r="U645" s="89">
        <f>((($T$2+2)*($T$2+4)*($T$2+2-2*T645))/(2*($T$2+2*T645)*($T$2+4*T645))+(($T$2+1)-T645+1))*$T$1</f>
        <v>51.950571626420725</v>
      </c>
      <c r="V645" s="6"/>
      <c r="W645" s="89"/>
      <c r="X645" s="6"/>
      <c r="Y645" s="89"/>
      <c r="Z645" s="6"/>
      <c r="AA645" s="89"/>
    </row>
    <row r="646" spans="1:27" s="91" customFormat="1" ht="15.75" x14ac:dyDescent="0.25">
      <c r="A646" s="92" t="s">
        <v>420</v>
      </c>
      <c r="B646" s="8"/>
      <c r="C646" s="47"/>
      <c r="D646" s="8" t="s">
        <v>3</v>
      </c>
      <c r="E646" s="93">
        <v>0</v>
      </c>
      <c r="F646" s="6"/>
      <c r="G646" s="89"/>
      <c r="H646" s="6"/>
      <c r="I646" s="89"/>
      <c r="J646" s="6"/>
      <c r="K646" s="89"/>
      <c r="L646" s="6"/>
      <c r="M646" s="89"/>
      <c r="N646" s="6"/>
      <c r="O646" s="89"/>
      <c r="P646" s="6"/>
      <c r="Q646" s="89"/>
      <c r="R646" s="6"/>
      <c r="S646" s="89"/>
      <c r="T646" s="6"/>
      <c r="U646" s="89"/>
      <c r="V646" s="6"/>
      <c r="W646" s="89"/>
      <c r="X646" s="6"/>
      <c r="Y646" s="89"/>
      <c r="Z646" s="6"/>
      <c r="AA646" s="89"/>
    </row>
    <row r="647" spans="1:27" s="91" customFormat="1" ht="15.75" x14ac:dyDescent="0.25">
      <c r="A647" s="92" t="s">
        <v>504</v>
      </c>
      <c r="B647" s="8"/>
      <c r="C647" s="47">
        <v>3</v>
      </c>
      <c r="D647" s="8" t="s">
        <v>478</v>
      </c>
      <c r="E647" s="93">
        <v>1400</v>
      </c>
      <c r="F647" s="6"/>
      <c r="G647" s="89"/>
      <c r="H647" s="6"/>
      <c r="I647" s="89"/>
      <c r="J647" s="6"/>
      <c r="K647" s="89"/>
      <c r="L647" s="6"/>
      <c r="M647" s="89"/>
      <c r="N647" s="6"/>
      <c r="O647" s="89"/>
      <c r="P647" s="6"/>
      <c r="Q647" s="89"/>
      <c r="R647" s="6"/>
      <c r="S647" s="89"/>
      <c r="T647" s="6"/>
      <c r="U647" s="89"/>
      <c r="V647" s="6"/>
      <c r="W647" s="89"/>
      <c r="X647" s="6"/>
      <c r="Y647" s="89"/>
      <c r="Z647" s="6"/>
      <c r="AA647" s="89"/>
    </row>
    <row r="648" spans="1:27" s="91" customFormat="1" ht="15.75" x14ac:dyDescent="0.25">
      <c r="A648" s="92" t="s">
        <v>975</v>
      </c>
      <c r="B648" s="8"/>
      <c r="C648" s="47">
        <v>2</v>
      </c>
      <c r="D648" s="8" t="s">
        <v>1</v>
      </c>
      <c r="E648" s="93">
        <v>1768</v>
      </c>
      <c r="F648" s="6"/>
      <c r="G648" s="89"/>
      <c r="H648" s="6"/>
      <c r="I648" s="89"/>
      <c r="J648" s="6"/>
      <c r="K648" s="89"/>
      <c r="L648" s="6"/>
      <c r="M648" s="89"/>
      <c r="N648" s="6"/>
      <c r="O648" s="89"/>
      <c r="P648" s="6"/>
      <c r="Q648" s="89"/>
      <c r="R648" s="6"/>
      <c r="S648" s="89"/>
      <c r="T648" s="6"/>
      <c r="U648" s="89"/>
      <c r="V648" s="6">
        <v>38</v>
      </c>
      <c r="W648" s="89">
        <f>((($V$2+2)*($V$2+4)*($V$2+2-2*V648))/(2*($V$2+2*V648)*($V$2+4*V648))+(($V$2+1)-V648+1))*$V$1</f>
        <v>42.429324873199022</v>
      </c>
      <c r="X648" s="6"/>
      <c r="Y648" s="89"/>
      <c r="Z648" s="6"/>
      <c r="AA648" s="89"/>
    </row>
    <row r="649" spans="1:27" s="91" customFormat="1" ht="15.75" x14ac:dyDescent="0.25">
      <c r="A649" s="92" t="s">
        <v>25</v>
      </c>
      <c r="B649" s="8"/>
      <c r="C649" s="47">
        <v>3</v>
      </c>
      <c r="D649" s="8" t="s">
        <v>16</v>
      </c>
      <c r="E649" s="93">
        <v>1400</v>
      </c>
      <c r="F649" s="6"/>
      <c r="G649" s="89"/>
      <c r="H649" s="6"/>
      <c r="I649" s="89"/>
      <c r="J649" s="6"/>
      <c r="K649" s="89"/>
      <c r="L649" s="6"/>
      <c r="M649" s="89"/>
      <c r="N649" s="6"/>
      <c r="O649" s="89"/>
      <c r="P649" s="6"/>
      <c r="Q649" s="89"/>
      <c r="R649" s="6"/>
      <c r="S649" s="89"/>
      <c r="T649" s="6"/>
      <c r="U649" s="89"/>
      <c r="V649" s="6"/>
      <c r="W649" s="89"/>
      <c r="X649" s="6"/>
      <c r="Y649" s="89"/>
      <c r="Z649" s="6"/>
      <c r="AA649" s="89"/>
    </row>
    <row r="650" spans="1:27" s="91" customFormat="1" ht="15.75" x14ac:dyDescent="0.25">
      <c r="A650" s="92" t="s">
        <v>134</v>
      </c>
      <c r="B650" s="8"/>
      <c r="C650" s="47" t="s">
        <v>37</v>
      </c>
      <c r="D650" s="8" t="s">
        <v>35</v>
      </c>
      <c r="E650" s="93">
        <v>1740</v>
      </c>
      <c r="F650" s="6"/>
      <c r="G650" s="89"/>
      <c r="H650" s="6">
        <v>40</v>
      </c>
      <c r="I650" s="89">
        <f>((($H$2+2)*($H$2+4)*($H$2+2-2*H650))/(2*($H$2+2*H650)*($H$2+4*H650))+(($H$2+1)-H650+1))*$H$1</f>
        <v>38.740607267502952</v>
      </c>
      <c r="J650" s="6"/>
      <c r="K650" s="89"/>
      <c r="L650" s="6">
        <v>15</v>
      </c>
      <c r="M650" s="89">
        <f>((($L$2+2)*($L$2+4)*($L$2+2-2*L650))/(2*($L$2+2*L650)*($L$2+4*L650))+(($L$2+1)-L650+1))*$L$1</f>
        <v>54.879773035968419</v>
      </c>
      <c r="N650" s="6"/>
      <c r="O650" s="89"/>
      <c r="P650" s="6"/>
      <c r="Q650" s="89"/>
      <c r="R650" s="6"/>
      <c r="S650" s="89"/>
      <c r="T650" s="6"/>
      <c r="U650" s="89"/>
      <c r="V650" s="6">
        <v>64</v>
      </c>
      <c r="W650" s="89">
        <f>((($V$2+2)*($V$2+4)*($V$2+2-2*V650))/(2*($V$2+2*V650)*($V$2+4*V650))+(($V$2+1)-V650+1))*$V$1</f>
        <v>21.170917396269505</v>
      </c>
      <c r="X650" s="6"/>
      <c r="Y650" s="89"/>
      <c r="Z650" s="6"/>
      <c r="AA650" s="89"/>
    </row>
    <row r="651" spans="1:27" s="91" customFormat="1" ht="15.75" x14ac:dyDescent="0.25">
      <c r="A651" s="92" t="s">
        <v>9</v>
      </c>
      <c r="B651" s="8" t="s">
        <v>203</v>
      </c>
      <c r="C651" s="47" t="s">
        <v>36</v>
      </c>
      <c r="D651" s="8" t="s">
        <v>3</v>
      </c>
      <c r="E651" s="93">
        <v>1965.7503505369757</v>
      </c>
      <c r="F651" s="6"/>
      <c r="G651" s="89"/>
      <c r="H651" s="6"/>
      <c r="I651" s="89"/>
      <c r="J651" s="6"/>
      <c r="K651" s="89"/>
      <c r="L651" s="6"/>
      <c r="M651" s="89"/>
      <c r="N651" s="6"/>
      <c r="O651" s="89"/>
      <c r="P651" s="6"/>
      <c r="Q651" s="89"/>
      <c r="R651" s="6"/>
      <c r="S651" s="89"/>
      <c r="T651" s="6"/>
      <c r="U651" s="89"/>
      <c r="V651" s="6"/>
      <c r="W651" s="89"/>
      <c r="X651" s="6"/>
      <c r="Y651" s="89"/>
      <c r="Z651" s="6"/>
      <c r="AA651" s="89"/>
    </row>
    <row r="652" spans="1:27" s="91" customFormat="1" ht="15.75" x14ac:dyDescent="0.25">
      <c r="A652" s="92" t="s">
        <v>976</v>
      </c>
      <c r="B652" s="8"/>
      <c r="C652" s="47">
        <v>2</v>
      </c>
      <c r="D652" s="8" t="s">
        <v>1</v>
      </c>
      <c r="E652" s="93">
        <v>1679.9897434831764</v>
      </c>
      <c r="F652" s="6"/>
      <c r="G652" s="89"/>
      <c r="H652" s="6"/>
      <c r="I652" s="89"/>
      <c r="J652" s="6"/>
      <c r="K652" s="89"/>
      <c r="L652" s="6"/>
      <c r="M652" s="89"/>
      <c r="N652" s="6"/>
      <c r="O652" s="89"/>
      <c r="P652" s="6"/>
      <c r="Q652" s="89"/>
      <c r="R652" s="6"/>
      <c r="S652" s="89"/>
      <c r="T652" s="6">
        <v>44</v>
      </c>
      <c r="U652" s="89">
        <f>((($T$2+2)*($T$2+4)*($T$2+2-2*T652))/(2*($T$2+2*T652)*($T$2+4*T652))+(($T$2+1)-T652+1))*$T$1</f>
        <v>56.11907398003779</v>
      </c>
      <c r="V652" s="6"/>
      <c r="W652" s="89"/>
      <c r="X652" s="6"/>
      <c r="Y652" s="89"/>
      <c r="Z652" s="6"/>
      <c r="AA652" s="89"/>
    </row>
    <row r="653" spans="1:27" s="91" customFormat="1" ht="15.75" x14ac:dyDescent="0.25">
      <c r="A653" s="92" t="s">
        <v>580</v>
      </c>
      <c r="B653" s="8"/>
      <c r="C653" s="47">
        <v>1</v>
      </c>
      <c r="D653" s="8" t="s">
        <v>1</v>
      </c>
      <c r="E653" s="93">
        <v>1800</v>
      </c>
      <c r="F653" s="6"/>
      <c r="G653" s="89"/>
      <c r="H653" s="6"/>
      <c r="I653" s="89"/>
      <c r="J653" s="6"/>
      <c r="K653" s="89"/>
      <c r="L653" s="6"/>
      <c r="M653" s="89"/>
      <c r="N653" s="6"/>
      <c r="O653" s="89"/>
      <c r="P653" s="6"/>
      <c r="Q653" s="89"/>
      <c r="R653" s="6"/>
      <c r="S653" s="89"/>
      <c r="T653" s="6"/>
      <c r="U653" s="89"/>
      <c r="V653" s="6"/>
      <c r="W653" s="89"/>
      <c r="X653" s="6"/>
      <c r="Y653" s="89"/>
      <c r="Z653" s="6"/>
      <c r="AA653" s="89"/>
    </row>
    <row r="654" spans="1:27" s="91" customFormat="1" ht="15.75" x14ac:dyDescent="0.25">
      <c r="A654" s="92" t="s">
        <v>1075</v>
      </c>
      <c r="B654" s="8"/>
      <c r="C654" s="47"/>
      <c r="D654" s="8" t="s">
        <v>1</v>
      </c>
      <c r="E654" s="93">
        <v>1246</v>
      </c>
      <c r="F654" s="6">
        <v>146</v>
      </c>
      <c r="G654" s="89">
        <f>((($F$2+2)*($F$2+4)*($F$2+2-2*F654))/(2*($F$2+2*F654)*($F$2+4*F654))+(($F$2+1)-F654+1))*$F$1</f>
        <v>2.9323092089049538</v>
      </c>
      <c r="H654" s="6"/>
      <c r="I654" s="89"/>
      <c r="J654" s="6"/>
      <c r="K654" s="89"/>
      <c r="L654" s="6"/>
      <c r="M654" s="89"/>
      <c r="N654" s="6"/>
      <c r="O654" s="89"/>
      <c r="P654" s="6"/>
      <c r="Q654" s="89"/>
      <c r="R654" s="6"/>
      <c r="S654" s="89"/>
      <c r="T654" s="6"/>
      <c r="U654" s="89"/>
      <c r="V654" s="6"/>
      <c r="W654" s="89"/>
      <c r="X654" s="6"/>
      <c r="Y654" s="89"/>
      <c r="Z654" s="6"/>
      <c r="AA654" s="89"/>
    </row>
    <row r="655" spans="1:27" s="91" customFormat="1" ht="15.75" x14ac:dyDescent="0.25">
      <c r="A655" s="92" t="s">
        <v>486</v>
      </c>
      <c r="B655" s="8"/>
      <c r="C655" s="47">
        <v>1</v>
      </c>
      <c r="D655" s="8" t="s">
        <v>3</v>
      </c>
      <c r="E655" s="93">
        <v>1800</v>
      </c>
      <c r="F655" s="6"/>
      <c r="G655" s="89"/>
      <c r="H655" s="6"/>
      <c r="I655" s="89"/>
      <c r="J655" s="6"/>
      <c r="K655" s="89"/>
      <c r="L655" s="6"/>
      <c r="M655" s="89"/>
      <c r="N655" s="6"/>
      <c r="O655" s="89"/>
      <c r="P655" s="6"/>
      <c r="Q655" s="89"/>
      <c r="R655" s="6"/>
      <c r="S655" s="89"/>
      <c r="T655" s="6"/>
      <c r="U655" s="89"/>
      <c r="V655" s="6"/>
      <c r="W655" s="89"/>
      <c r="X655" s="6"/>
      <c r="Y655" s="89"/>
      <c r="Z655" s="6"/>
      <c r="AA655" s="89"/>
    </row>
    <row r="656" spans="1:27" s="91" customFormat="1" ht="15.75" x14ac:dyDescent="0.25">
      <c r="A656" s="92" t="s">
        <v>988</v>
      </c>
      <c r="B656" s="8"/>
      <c r="C656" s="47"/>
      <c r="D656" s="8" t="s">
        <v>1</v>
      </c>
      <c r="E656" s="93">
        <v>1265.0876110057284</v>
      </c>
      <c r="F656" s="6"/>
      <c r="G656" s="89"/>
      <c r="H656" s="6"/>
      <c r="I656" s="89"/>
      <c r="J656" s="6"/>
      <c r="K656" s="89"/>
      <c r="L656" s="6"/>
      <c r="M656" s="89"/>
      <c r="N656" s="6"/>
      <c r="O656" s="89"/>
      <c r="P656" s="6"/>
      <c r="Q656" s="89"/>
      <c r="R656" s="6"/>
      <c r="S656" s="89"/>
      <c r="T656" s="6"/>
      <c r="U656" s="89"/>
      <c r="V656" s="6"/>
      <c r="W656" s="89"/>
      <c r="X656" s="6"/>
      <c r="Y656" s="89"/>
      <c r="Z656" s="6"/>
      <c r="AA656" s="89"/>
    </row>
    <row r="657" spans="1:27" s="91" customFormat="1" ht="15.75" x14ac:dyDescent="0.25">
      <c r="A657" s="92" t="s">
        <v>23</v>
      </c>
      <c r="B657" s="8"/>
      <c r="C657" s="47" t="s">
        <v>36</v>
      </c>
      <c r="D657" s="8" t="s">
        <v>3</v>
      </c>
      <c r="E657" s="93">
        <v>1699.1032733309994</v>
      </c>
      <c r="F657" s="6"/>
      <c r="G657" s="89"/>
      <c r="H657" s="6"/>
      <c r="I657" s="89"/>
      <c r="J657" s="6"/>
      <c r="K657" s="89"/>
      <c r="L657" s="6"/>
      <c r="M657" s="89"/>
      <c r="N657" s="6"/>
      <c r="O657" s="89"/>
      <c r="P657" s="6"/>
      <c r="Q657" s="89"/>
      <c r="R657" s="6"/>
      <c r="S657" s="89"/>
      <c r="T657" s="6"/>
      <c r="U657" s="89"/>
      <c r="V657" s="6"/>
      <c r="W657" s="89"/>
      <c r="X657" s="6"/>
      <c r="Y657" s="89"/>
      <c r="Z657" s="6"/>
      <c r="AA657" s="89"/>
    </row>
    <row r="658" spans="1:27" s="91" customFormat="1" ht="15.75" x14ac:dyDescent="0.25">
      <c r="A658" s="92" t="s">
        <v>551</v>
      </c>
      <c r="B658" s="8"/>
      <c r="C658" s="47">
        <v>1</v>
      </c>
      <c r="D658" s="8" t="s">
        <v>3</v>
      </c>
      <c r="E658" s="93">
        <v>1578.8359845268849</v>
      </c>
      <c r="F658" s="6"/>
      <c r="G658" s="89"/>
      <c r="H658" s="6">
        <v>62</v>
      </c>
      <c r="I658" s="89">
        <f>((($H$2+2)*($H$2+4)*($H$2+2-2*H658))/(2*($H$2+2*H658)*($H$2+4*H658))+(($H$2+1)-H658+1))*$H$1</f>
        <v>20.114977977469572</v>
      </c>
      <c r="J658" s="6">
        <v>43</v>
      </c>
      <c r="K658" s="89">
        <f>((($J$2+2)*($J$2+4)*($J$2+2-2*J658))/(2*($J$2+2*J658)*($J$2+4*J658))+(($J$2+1)-J658+1))*$J$1</f>
        <v>26.426489462510045</v>
      </c>
      <c r="L658" s="6"/>
      <c r="M658" s="89"/>
      <c r="N658" s="6"/>
      <c r="O658" s="89"/>
      <c r="P658" s="6">
        <v>46</v>
      </c>
      <c r="Q658" s="89">
        <f>((($P$2+2)*($P$2+4)*($P$2+2-2*P658))/(2*($P$2+2*P658)*($P$2+4*P658))+(($P$2+1)-P658+1))*$P$1</f>
        <v>5.6708673091178659</v>
      </c>
      <c r="R658" s="6"/>
      <c r="S658" s="89"/>
      <c r="T658" s="6"/>
      <c r="U658" s="89"/>
      <c r="V658" s="6"/>
      <c r="W658" s="89"/>
      <c r="X658" s="6"/>
      <c r="Y658" s="89"/>
      <c r="Z658" s="6"/>
      <c r="AA658" s="89"/>
    </row>
    <row r="659" spans="1:27" s="91" customFormat="1" ht="15.75" x14ac:dyDescent="0.25">
      <c r="A659" s="92" t="s">
        <v>1147</v>
      </c>
      <c r="B659" s="8"/>
      <c r="C659" s="47"/>
      <c r="D659" s="8" t="s">
        <v>1</v>
      </c>
      <c r="E659" s="93">
        <v>1322.4882018027338</v>
      </c>
      <c r="F659" s="6"/>
      <c r="G659" s="89"/>
      <c r="H659" s="6"/>
      <c r="I659" s="89"/>
      <c r="J659" s="6"/>
      <c r="K659" s="89"/>
      <c r="L659" s="6"/>
      <c r="M659" s="89"/>
      <c r="N659" s="6"/>
      <c r="O659" s="89"/>
      <c r="P659" s="6"/>
      <c r="Q659" s="89"/>
      <c r="R659" s="6"/>
      <c r="S659" s="89"/>
      <c r="T659" s="6">
        <v>47</v>
      </c>
      <c r="U659" s="89">
        <f>((($T$2+2)*($T$2+4)*($T$2+2-2*T659))/(2*($T$2+2*T659)*($T$2+4*T659))+(($T$2+1)-T659+1))*$T$1</f>
        <v>54.289903860982719</v>
      </c>
      <c r="V659" s="6"/>
      <c r="W659" s="89"/>
      <c r="X659" s="6"/>
      <c r="Y659" s="89"/>
      <c r="Z659" s="6"/>
      <c r="AA659" s="89"/>
    </row>
    <row r="660" spans="1:27" s="91" customFormat="1" ht="15.75" x14ac:dyDescent="0.25">
      <c r="A660" s="92" t="s">
        <v>230</v>
      </c>
      <c r="B660" s="8"/>
      <c r="C660" s="47">
        <v>1</v>
      </c>
      <c r="D660" s="8" t="s">
        <v>35</v>
      </c>
      <c r="E660" s="93">
        <v>1578.2861528497826</v>
      </c>
      <c r="F660" s="6">
        <v>114</v>
      </c>
      <c r="G660" s="89">
        <f>((($F$2+2)*($F$2+4)*($F$2+2-2*F660))/(2*($F$2+2*F660)*($F$2+4*F660))+(($F$2+1)-F660+1))*$F$1</f>
        <v>17.121285866592501</v>
      </c>
      <c r="H660" s="6"/>
      <c r="I660" s="89"/>
      <c r="J660" s="6"/>
      <c r="K660" s="89"/>
      <c r="L660" s="6">
        <v>30</v>
      </c>
      <c r="M660" s="89">
        <f>((($L$2+2)*($L$2+4)*($L$2+2-2*L660))/(2*($L$2+2*L660)*($L$2+4*L660))+(($L$2+1)-L660+1))*$L$1</f>
        <v>30.557868760423322</v>
      </c>
      <c r="N660" s="6"/>
      <c r="O660" s="89"/>
      <c r="P660" s="6"/>
      <c r="Q660" s="89"/>
      <c r="R660" s="6"/>
      <c r="S660" s="89"/>
      <c r="T660" s="6">
        <v>150</v>
      </c>
      <c r="U660" s="89">
        <f>((($T$2+2)*($T$2+4)*($T$2+2-2*T660))/(2*($T$2+2*T660)*($T$2+4*T660))+(($T$2+1)-T660+1))*$T$1</f>
        <v>7.9029551678296528</v>
      </c>
      <c r="V660" s="6"/>
      <c r="W660" s="89"/>
      <c r="X660" s="6"/>
      <c r="Y660" s="89"/>
      <c r="Z660" s="6"/>
      <c r="AA660" s="89"/>
    </row>
    <row r="661" spans="1:27" s="91" customFormat="1" ht="15.75" x14ac:dyDescent="0.25">
      <c r="A661" s="92" t="s">
        <v>626</v>
      </c>
      <c r="B661" s="8"/>
      <c r="C661" s="47"/>
      <c r="D661" s="8" t="s">
        <v>625</v>
      </c>
      <c r="E661" s="93">
        <v>1483.6604684836561</v>
      </c>
      <c r="F661" s="6"/>
      <c r="G661" s="89"/>
      <c r="H661" s="6"/>
      <c r="I661" s="89"/>
      <c r="J661" s="6"/>
      <c r="K661" s="89"/>
      <c r="L661" s="6"/>
      <c r="M661" s="89"/>
      <c r="N661" s="6">
        <v>15</v>
      </c>
      <c r="O661" s="89">
        <v>27.09</v>
      </c>
      <c r="P661" s="6"/>
      <c r="Q661" s="89"/>
      <c r="R661" s="6"/>
      <c r="S661" s="89"/>
      <c r="T661" s="6"/>
      <c r="U661" s="89"/>
      <c r="V661" s="6"/>
      <c r="W661" s="89"/>
      <c r="X661" s="6"/>
      <c r="Y661" s="89"/>
      <c r="Z661" s="6"/>
      <c r="AA661" s="89"/>
    </row>
    <row r="662" spans="1:27" s="91" customFormat="1" ht="15.75" x14ac:dyDescent="0.25">
      <c r="A662" s="92" t="s">
        <v>977</v>
      </c>
      <c r="B662" s="8"/>
      <c r="C662" s="47">
        <v>2</v>
      </c>
      <c r="D662" s="8" t="s">
        <v>1</v>
      </c>
      <c r="E662" s="93">
        <v>1600</v>
      </c>
      <c r="F662" s="6"/>
      <c r="G662" s="89"/>
      <c r="H662" s="6"/>
      <c r="I662" s="89"/>
      <c r="J662" s="6"/>
      <c r="K662" s="89"/>
      <c r="L662" s="6"/>
      <c r="M662" s="89"/>
      <c r="N662" s="6"/>
      <c r="O662" s="89"/>
      <c r="P662" s="6"/>
      <c r="Q662" s="89"/>
      <c r="R662" s="6"/>
      <c r="S662" s="89"/>
      <c r="T662" s="6"/>
      <c r="U662" s="89"/>
      <c r="V662" s="6"/>
      <c r="W662" s="89"/>
      <c r="X662" s="6"/>
      <c r="Y662" s="89"/>
      <c r="Z662" s="6"/>
      <c r="AA662" s="89"/>
    </row>
    <row r="663" spans="1:27" s="91" customFormat="1" ht="15.75" x14ac:dyDescent="0.25">
      <c r="A663" s="92" t="s">
        <v>417</v>
      </c>
      <c r="B663" s="8"/>
      <c r="C663" s="47">
        <v>3</v>
      </c>
      <c r="D663" s="8" t="s">
        <v>1</v>
      </c>
      <c r="E663" s="93">
        <v>1400</v>
      </c>
      <c r="F663" s="6"/>
      <c r="G663" s="89"/>
      <c r="H663" s="6"/>
      <c r="I663" s="89"/>
      <c r="J663" s="6"/>
      <c r="K663" s="89"/>
      <c r="L663" s="6"/>
      <c r="M663" s="89"/>
      <c r="N663" s="6"/>
      <c r="O663" s="89"/>
      <c r="P663" s="6"/>
      <c r="Q663" s="89"/>
      <c r="R663" s="6"/>
      <c r="S663" s="89"/>
      <c r="T663" s="6"/>
      <c r="U663" s="89"/>
      <c r="V663" s="6"/>
      <c r="W663" s="89"/>
      <c r="X663" s="6"/>
      <c r="Y663" s="89"/>
      <c r="Z663" s="6"/>
      <c r="AA663" s="89"/>
    </row>
    <row r="664" spans="1:27" s="91" customFormat="1" ht="15.75" x14ac:dyDescent="0.25">
      <c r="A664" s="92" t="s">
        <v>445</v>
      </c>
      <c r="B664" s="8"/>
      <c r="C664" s="47">
        <v>2</v>
      </c>
      <c r="D664" s="8" t="s">
        <v>1</v>
      </c>
      <c r="E664" s="93">
        <v>1600</v>
      </c>
      <c r="F664" s="6"/>
      <c r="G664" s="89"/>
      <c r="H664" s="6"/>
      <c r="I664" s="89"/>
      <c r="J664" s="6"/>
      <c r="K664" s="89"/>
      <c r="L664" s="6"/>
      <c r="M664" s="89"/>
      <c r="N664" s="6"/>
      <c r="O664" s="89"/>
      <c r="P664" s="6"/>
      <c r="Q664" s="89"/>
      <c r="R664" s="6"/>
      <c r="S664" s="89"/>
      <c r="T664" s="6"/>
      <c r="U664" s="89"/>
      <c r="V664" s="6"/>
      <c r="W664" s="89"/>
      <c r="X664" s="6"/>
      <c r="Y664" s="89"/>
      <c r="Z664" s="6"/>
      <c r="AA664" s="89"/>
    </row>
    <row r="665" spans="1:27" s="91" customFormat="1" ht="15.75" x14ac:dyDescent="0.25">
      <c r="A665" s="92" t="s">
        <v>508</v>
      </c>
      <c r="B665" s="8"/>
      <c r="C665" s="47">
        <v>3</v>
      </c>
      <c r="D665" s="8" t="s">
        <v>1</v>
      </c>
      <c r="E665" s="93">
        <v>1400</v>
      </c>
      <c r="F665" s="6"/>
      <c r="G665" s="89"/>
      <c r="H665" s="6"/>
      <c r="I665" s="89"/>
      <c r="J665" s="6"/>
      <c r="K665" s="89"/>
      <c r="L665" s="6"/>
      <c r="M665" s="89"/>
      <c r="N665" s="6"/>
      <c r="O665" s="89"/>
      <c r="P665" s="6"/>
      <c r="Q665" s="89"/>
      <c r="R665" s="6"/>
      <c r="S665" s="89"/>
      <c r="T665" s="6"/>
      <c r="U665" s="89"/>
      <c r="V665" s="6"/>
      <c r="W665" s="89"/>
      <c r="X665" s="6"/>
      <c r="Y665" s="89"/>
      <c r="Z665" s="6"/>
      <c r="AA665" s="89"/>
    </row>
    <row r="666" spans="1:27" s="91" customFormat="1" ht="15.75" x14ac:dyDescent="0.25">
      <c r="A666" s="92" t="s">
        <v>1048</v>
      </c>
      <c r="B666" s="8"/>
      <c r="C666" s="47"/>
      <c r="D666" s="8" t="s">
        <v>1</v>
      </c>
      <c r="E666" s="93">
        <v>1745.4807788451044</v>
      </c>
      <c r="F666" s="6">
        <v>47</v>
      </c>
      <c r="G666" s="89">
        <f>((($F$2+2)*($F$2+4)*($F$2+2-2*F666))/(2*($F$2+2*F666)*($F$2+4*F666))+(($F$2+1)-F666+1))*$F$1</f>
        <v>51.23681345868382</v>
      </c>
      <c r="H666" s="6"/>
      <c r="I666" s="89"/>
      <c r="J666" s="6"/>
      <c r="K666" s="89"/>
      <c r="L666" s="6"/>
      <c r="M666" s="89"/>
      <c r="N666" s="6"/>
      <c r="O666" s="89"/>
      <c r="P666" s="6"/>
      <c r="Q666" s="89"/>
      <c r="R666" s="6"/>
      <c r="S666" s="89"/>
      <c r="T666" s="6">
        <v>107</v>
      </c>
      <c r="U666" s="89">
        <f>((($T$2+2)*($T$2+4)*($T$2+2-2*T666))/(2*($T$2+2*T666)*($T$2+4*T666))+(($T$2+1)-T666+1))*$T$1</f>
        <v>25.363227477883196</v>
      </c>
      <c r="V666" s="6"/>
      <c r="W666" s="89"/>
      <c r="X666" s="6"/>
      <c r="Y666" s="89"/>
      <c r="Z666" s="6"/>
      <c r="AA666" s="89"/>
    </row>
    <row r="667" spans="1:27" s="91" customFormat="1" ht="15.75" x14ac:dyDescent="0.25">
      <c r="A667" s="92" t="s">
        <v>556</v>
      </c>
      <c r="B667" s="8"/>
      <c r="C667" s="47">
        <v>4</v>
      </c>
      <c r="D667" s="8" t="s">
        <v>34</v>
      </c>
      <c r="E667" s="93">
        <v>1200</v>
      </c>
      <c r="F667" s="6"/>
      <c r="G667" s="89"/>
      <c r="H667" s="6"/>
      <c r="I667" s="89"/>
      <c r="J667" s="6"/>
      <c r="K667" s="89"/>
      <c r="L667" s="6"/>
      <c r="M667" s="89"/>
      <c r="N667" s="6"/>
      <c r="O667" s="89"/>
      <c r="P667" s="6"/>
      <c r="Q667" s="89"/>
      <c r="R667" s="6"/>
      <c r="S667" s="89"/>
      <c r="T667" s="6"/>
      <c r="U667" s="89"/>
      <c r="V667" s="6"/>
      <c r="W667" s="89"/>
      <c r="X667" s="6"/>
      <c r="Y667" s="89"/>
      <c r="Z667" s="6"/>
      <c r="AA667" s="89"/>
    </row>
    <row r="668" spans="1:27" s="91" customFormat="1" ht="15.75" x14ac:dyDescent="0.25">
      <c r="A668" s="92" t="s">
        <v>39</v>
      </c>
      <c r="B668" s="8"/>
      <c r="C668" s="47">
        <v>4</v>
      </c>
      <c r="D668" s="8" t="s">
        <v>1</v>
      </c>
      <c r="E668" s="93">
        <v>1200</v>
      </c>
      <c r="F668" s="6"/>
      <c r="G668" s="89"/>
      <c r="H668" s="6"/>
      <c r="I668" s="89"/>
      <c r="J668" s="6"/>
      <c r="K668" s="89"/>
      <c r="L668" s="6"/>
      <c r="M668" s="89"/>
      <c r="N668" s="6"/>
      <c r="O668" s="89"/>
      <c r="P668" s="6"/>
      <c r="Q668" s="89"/>
      <c r="R668" s="6"/>
      <c r="S668" s="89"/>
      <c r="T668" s="6"/>
      <c r="U668" s="89"/>
      <c r="V668" s="6"/>
      <c r="W668" s="89"/>
      <c r="X668" s="6"/>
      <c r="Y668" s="89"/>
      <c r="Z668" s="6"/>
      <c r="AA668" s="89"/>
    </row>
    <row r="669" spans="1:27" s="91" customFormat="1" ht="15.75" x14ac:dyDescent="0.25">
      <c r="A669" s="92" t="s">
        <v>814</v>
      </c>
      <c r="B669" s="8"/>
      <c r="C669" s="47"/>
      <c r="D669" s="8" t="s">
        <v>1</v>
      </c>
      <c r="E669" s="93">
        <v>1670</v>
      </c>
      <c r="F669" s="6">
        <v>88</v>
      </c>
      <c r="G669" s="89">
        <f>((($F$2+2)*($F$2+4)*($F$2+2-2*F669))/(2*($F$2+2*F669)*($F$2+4*F669))+(($F$2+1)-F669+1))*$F$1</f>
        <v>29.213183778841284</v>
      </c>
      <c r="H669" s="6"/>
      <c r="I669" s="89"/>
      <c r="J669" s="6"/>
      <c r="K669" s="89"/>
      <c r="L669" s="6"/>
      <c r="M669" s="89"/>
      <c r="N669" s="6"/>
      <c r="O669" s="89"/>
      <c r="P669" s="6"/>
      <c r="Q669" s="89"/>
      <c r="R669" s="6"/>
      <c r="S669" s="89"/>
      <c r="T669" s="6"/>
      <c r="U669" s="89"/>
      <c r="V669" s="6"/>
      <c r="W669" s="89"/>
      <c r="X669" s="6"/>
      <c r="Y669" s="89"/>
      <c r="Z669" s="6"/>
      <c r="AA669" s="89"/>
    </row>
    <row r="670" spans="1:27" s="91" customFormat="1" ht="15.75" x14ac:dyDescent="0.25">
      <c r="A670" s="92" t="s">
        <v>721</v>
      </c>
      <c r="B670" s="8"/>
      <c r="C670" s="47"/>
      <c r="D670" s="8" t="s">
        <v>16</v>
      </c>
      <c r="E670" s="93">
        <v>1158</v>
      </c>
      <c r="F670" s="6"/>
      <c r="G670" s="89"/>
      <c r="H670" s="6"/>
      <c r="I670" s="89"/>
      <c r="J670" s="6"/>
      <c r="K670" s="89"/>
      <c r="L670" s="6"/>
      <c r="M670" s="89"/>
      <c r="N670" s="6"/>
      <c r="O670" s="89"/>
      <c r="P670" s="6"/>
      <c r="Q670" s="89"/>
      <c r="R670" s="6"/>
      <c r="S670" s="89"/>
      <c r="T670" s="6"/>
      <c r="U670" s="89"/>
      <c r="V670" s="6"/>
      <c r="W670" s="89"/>
      <c r="X670" s="6"/>
      <c r="Y670" s="89"/>
      <c r="Z670" s="6"/>
      <c r="AA670" s="89"/>
    </row>
    <row r="671" spans="1:27" s="91" customFormat="1" ht="15.75" x14ac:dyDescent="0.25">
      <c r="A671" s="92" t="s">
        <v>30</v>
      </c>
      <c r="B671" s="8"/>
      <c r="C671" s="47">
        <v>4</v>
      </c>
      <c r="D671" s="8" t="s">
        <v>16</v>
      </c>
      <c r="E671" s="93">
        <v>1200</v>
      </c>
      <c r="F671" s="6"/>
      <c r="G671" s="89"/>
      <c r="H671" s="6"/>
      <c r="I671" s="89"/>
      <c r="J671" s="6"/>
      <c r="K671" s="89"/>
      <c r="L671" s="6"/>
      <c r="M671" s="89"/>
      <c r="N671" s="6"/>
      <c r="O671" s="89"/>
      <c r="P671" s="6"/>
      <c r="Q671" s="89"/>
      <c r="R671" s="6"/>
      <c r="S671" s="89"/>
      <c r="T671" s="6"/>
      <c r="U671" s="89"/>
      <c r="V671" s="6"/>
      <c r="W671" s="89"/>
      <c r="X671" s="6"/>
      <c r="Y671" s="89"/>
      <c r="Z671" s="6"/>
      <c r="AA671" s="89"/>
    </row>
    <row r="672" spans="1:27" s="91" customFormat="1" ht="15.75" x14ac:dyDescent="0.25">
      <c r="A672" s="92" t="s">
        <v>989</v>
      </c>
      <c r="B672" s="8"/>
      <c r="C672" s="47"/>
      <c r="D672" s="8" t="s">
        <v>990</v>
      </c>
      <c r="E672" s="93">
        <v>1153.7556049783029</v>
      </c>
      <c r="F672" s="6"/>
      <c r="G672" s="89"/>
      <c r="H672" s="6"/>
      <c r="I672" s="89"/>
      <c r="J672" s="6"/>
      <c r="K672" s="89"/>
      <c r="L672" s="6"/>
      <c r="M672" s="89"/>
      <c r="N672" s="6"/>
      <c r="O672" s="89"/>
      <c r="P672" s="6"/>
      <c r="Q672" s="89"/>
      <c r="R672" s="6"/>
      <c r="S672" s="89"/>
      <c r="T672" s="6"/>
      <c r="U672" s="89"/>
      <c r="V672" s="6"/>
      <c r="W672" s="89"/>
      <c r="X672" s="6"/>
      <c r="Y672" s="89"/>
      <c r="Z672" s="6"/>
      <c r="AA672" s="89"/>
    </row>
    <row r="673" spans="1:27" s="91" customFormat="1" ht="15.75" x14ac:dyDescent="0.25">
      <c r="A673" s="92" t="s">
        <v>640</v>
      </c>
      <c r="B673" s="8"/>
      <c r="C673" s="47">
        <v>4</v>
      </c>
      <c r="D673" s="8" t="s">
        <v>35</v>
      </c>
      <c r="E673" s="93">
        <v>1480.8760402802322</v>
      </c>
      <c r="F673" s="6"/>
      <c r="G673" s="89"/>
      <c r="H673" s="6"/>
      <c r="I673" s="89"/>
      <c r="J673" s="6"/>
      <c r="K673" s="89"/>
      <c r="L673" s="6"/>
      <c r="M673" s="89"/>
      <c r="N673" s="6"/>
      <c r="O673" s="89"/>
      <c r="P673" s="6"/>
      <c r="Q673" s="89"/>
      <c r="R673" s="6"/>
      <c r="S673" s="89"/>
      <c r="T673" s="6"/>
      <c r="U673" s="89"/>
      <c r="V673" s="6"/>
      <c r="W673" s="89"/>
      <c r="X673" s="6"/>
      <c r="Y673" s="89"/>
      <c r="Z673" s="6"/>
      <c r="AA673" s="89"/>
    </row>
    <row r="674" spans="1:27" s="91" customFormat="1" ht="15.75" x14ac:dyDescent="0.25">
      <c r="A674" s="92" t="s">
        <v>199</v>
      </c>
      <c r="B674" s="8"/>
      <c r="C674" s="47">
        <v>3</v>
      </c>
      <c r="D674" s="8" t="s">
        <v>27</v>
      </c>
      <c r="E674" s="93">
        <v>1400</v>
      </c>
      <c r="F674" s="6"/>
      <c r="G674" s="89"/>
      <c r="H674" s="6"/>
      <c r="I674" s="89"/>
      <c r="J674" s="6"/>
      <c r="K674" s="89"/>
      <c r="L674" s="6"/>
      <c r="M674" s="89"/>
      <c r="N674" s="6"/>
      <c r="O674" s="89"/>
      <c r="P674" s="6"/>
      <c r="Q674" s="89"/>
      <c r="R674" s="6"/>
      <c r="S674" s="89"/>
      <c r="T674" s="6"/>
      <c r="U674" s="89"/>
      <c r="V674" s="6"/>
      <c r="W674" s="89"/>
      <c r="X674" s="6"/>
      <c r="Y674" s="89"/>
      <c r="Z674" s="6"/>
      <c r="AA674" s="89"/>
    </row>
    <row r="675" spans="1:27" s="91" customFormat="1" ht="15.75" x14ac:dyDescent="0.25">
      <c r="A675" s="92" t="s">
        <v>532</v>
      </c>
      <c r="B675" s="8"/>
      <c r="C675" s="47">
        <v>3</v>
      </c>
      <c r="D675" s="8" t="s">
        <v>34</v>
      </c>
      <c r="E675" s="93">
        <v>1400</v>
      </c>
      <c r="F675" s="6"/>
      <c r="G675" s="89"/>
      <c r="H675" s="6"/>
      <c r="I675" s="89"/>
      <c r="J675" s="6"/>
      <c r="K675" s="89"/>
      <c r="L675" s="6"/>
      <c r="M675" s="89"/>
      <c r="N675" s="6"/>
      <c r="O675" s="89"/>
      <c r="P675" s="6"/>
      <c r="Q675" s="89"/>
      <c r="R675" s="6"/>
      <c r="S675" s="89"/>
      <c r="T675" s="6"/>
      <c r="U675" s="89"/>
      <c r="V675" s="6"/>
      <c r="W675" s="89"/>
      <c r="X675" s="6"/>
      <c r="Y675" s="89"/>
      <c r="Z675" s="6"/>
      <c r="AA675" s="89"/>
    </row>
    <row r="676" spans="1:27" s="91" customFormat="1" ht="15.75" x14ac:dyDescent="0.25">
      <c r="A676" s="92" t="s">
        <v>86</v>
      </c>
      <c r="B676" s="8"/>
      <c r="C676" s="47">
        <v>1</v>
      </c>
      <c r="D676" s="8" t="s">
        <v>34</v>
      </c>
      <c r="E676" s="93">
        <v>1671</v>
      </c>
      <c r="F676" s="6"/>
      <c r="G676" s="89"/>
      <c r="H676" s="6"/>
      <c r="I676" s="89"/>
      <c r="J676" s="6"/>
      <c r="K676" s="89"/>
      <c r="L676" s="6">
        <v>49</v>
      </c>
      <c r="M676" s="89">
        <f>((($L$2+2)*($L$2+4)*($L$2+2-2*L676))/(2*($L$2+2*L676)*($L$2+4*L676))+(($L$2+1)-L676+1))*$L$1</f>
        <v>5.2265001761808447</v>
      </c>
      <c r="N676" s="6"/>
      <c r="O676" s="89"/>
      <c r="P676" s="6"/>
      <c r="Q676" s="89"/>
      <c r="R676" s="6"/>
      <c r="S676" s="89"/>
      <c r="T676" s="6"/>
      <c r="U676" s="89"/>
      <c r="V676" s="6"/>
      <c r="W676" s="89"/>
      <c r="X676" s="6"/>
      <c r="Y676" s="89"/>
      <c r="Z676" s="6"/>
      <c r="AA676" s="89"/>
    </row>
    <row r="677" spans="1:27" s="91" customFormat="1" ht="15.75" x14ac:dyDescent="0.25">
      <c r="A677" s="92" t="s">
        <v>189</v>
      </c>
      <c r="B677" s="8"/>
      <c r="C677" s="47">
        <v>3</v>
      </c>
      <c r="D677" s="8" t="s">
        <v>34</v>
      </c>
      <c r="E677" s="93">
        <v>1400</v>
      </c>
      <c r="F677" s="6"/>
      <c r="G677" s="89"/>
      <c r="H677" s="6"/>
      <c r="I677" s="89"/>
      <c r="J677" s="6"/>
      <c r="K677" s="89"/>
      <c r="L677" s="6"/>
      <c r="M677" s="89"/>
      <c r="N677" s="6"/>
      <c r="O677" s="89"/>
      <c r="P677" s="6"/>
      <c r="Q677" s="89"/>
      <c r="R677" s="6"/>
      <c r="S677" s="89"/>
      <c r="T677" s="6"/>
      <c r="U677" s="89"/>
      <c r="V677" s="6"/>
      <c r="W677" s="89"/>
      <c r="X677" s="6"/>
      <c r="Y677" s="89"/>
      <c r="Z677" s="6"/>
      <c r="AA677" s="89"/>
    </row>
    <row r="678" spans="1:27" s="91" customFormat="1" ht="15.75" x14ac:dyDescent="0.25">
      <c r="A678" s="92" t="s">
        <v>497</v>
      </c>
      <c r="B678" s="8"/>
      <c r="C678" s="47">
        <v>3</v>
      </c>
      <c r="D678" s="8" t="s">
        <v>35</v>
      </c>
      <c r="E678" s="93">
        <v>1400</v>
      </c>
      <c r="F678" s="6"/>
      <c r="G678" s="89"/>
      <c r="H678" s="6"/>
      <c r="I678" s="89"/>
      <c r="J678" s="6"/>
      <c r="K678" s="89"/>
      <c r="L678" s="6"/>
      <c r="M678" s="89"/>
      <c r="N678" s="6"/>
      <c r="O678" s="89"/>
      <c r="P678" s="6"/>
      <c r="Q678" s="89"/>
      <c r="R678" s="6"/>
      <c r="S678" s="89"/>
      <c r="T678" s="6"/>
      <c r="U678" s="89"/>
      <c r="V678" s="6"/>
      <c r="W678" s="89"/>
      <c r="X678" s="6"/>
      <c r="Y678" s="89"/>
      <c r="Z678" s="6"/>
      <c r="AA678" s="89"/>
    </row>
    <row r="679" spans="1:27" s="91" customFormat="1" ht="15.75" x14ac:dyDescent="0.25">
      <c r="A679" s="92" t="s">
        <v>119</v>
      </c>
      <c r="B679" s="8"/>
      <c r="C679" s="47" t="s">
        <v>37</v>
      </c>
      <c r="D679" s="8" t="s">
        <v>1</v>
      </c>
      <c r="E679" s="93">
        <v>1683.5463028925647</v>
      </c>
      <c r="F679" s="6"/>
      <c r="G679" s="89"/>
      <c r="H679" s="6"/>
      <c r="I679" s="89"/>
      <c r="J679" s="6"/>
      <c r="K679" s="89"/>
      <c r="L679" s="6"/>
      <c r="M679" s="89"/>
      <c r="N679" s="6"/>
      <c r="O679" s="89"/>
      <c r="P679" s="6"/>
      <c r="Q679" s="89"/>
      <c r="R679" s="6"/>
      <c r="S679" s="89"/>
      <c r="T679" s="6"/>
      <c r="U679" s="89"/>
      <c r="V679" s="6"/>
      <c r="W679" s="89"/>
      <c r="X679" s="6"/>
      <c r="Y679" s="89"/>
      <c r="Z679" s="6"/>
      <c r="AA679" s="89"/>
    </row>
    <row r="680" spans="1:27" s="91" customFormat="1" ht="15.75" x14ac:dyDescent="0.25">
      <c r="A680" s="92" t="s">
        <v>669</v>
      </c>
      <c r="B680" s="8"/>
      <c r="C680" s="47"/>
      <c r="D680" s="8" t="s">
        <v>1</v>
      </c>
      <c r="E680" s="93">
        <v>1379.5425174414613</v>
      </c>
      <c r="F680" s="6"/>
      <c r="G680" s="89"/>
      <c r="H680" s="6"/>
      <c r="I680" s="89"/>
      <c r="J680" s="6"/>
      <c r="K680" s="89"/>
      <c r="L680" s="6"/>
      <c r="M680" s="89"/>
      <c r="N680" s="6"/>
      <c r="O680" s="89"/>
      <c r="P680" s="6"/>
      <c r="Q680" s="89"/>
      <c r="R680" s="6"/>
      <c r="S680" s="89"/>
      <c r="T680" s="6">
        <v>141</v>
      </c>
      <c r="U680" s="89">
        <f>((($T$2+2)*($T$2+4)*($T$2+2-2*T680))/(2*($T$2+2*T680)*($T$2+4*T680))+(($T$2+1)-T680+1))*$T$1</f>
        <v>11.475623729051005</v>
      </c>
      <c r="V680" s="6"/>
      <c r="W680" s="89"/>
      <c r="X680" s="6"/>
      <c r="Y680" s="89"/>
      <c r="Z680" s="6"/>
      <c r="AA680" s="89"/>
    </row>
    <row r="681" spans="1:27" s="91" customFormat="1" ht="15.75" x14ac:dyDescent="0.25">
      <c r="A681" s="92" t="s">
        <v>1064</v>
      </c>
      <c r="B681" s="8"/>
      <c r="C681" s="47">
        <v>2</v>
      </c>
      <c r="D681" s="8" t="s">
        <v>1</v>
      </c>
      <c r="E681" s="93">
        <v>1699.6386625253945</v>
      </c>
      <c r="F681" s="6">
        <v>108</v>
      </c>
      <c r="G681" s="89">
        <f>((($F$2+2)*($F$2+4)*($F$2+2-2*F681))/(2*($F$2+2*F681)*($F$2+4*F681))+(($F$2+1)-F681+1))*$F$1</f>
        <v>19.850374375327803</v>
      </c>
      <c r="H681" s="6"/>
      <c r="I681" s="89"/>
      <c r="J681" s="6"/>
      <c r="K681" s="89"/>
      <c r="L681" s="6"/>
      <c r="M681" s="89"/>
      <c r="N681" s="6"/>
      <c r="O681" s="89"/>
      <c r="P681" s="6"/>
      <c r="Q681" s="89"/>
      <c r="R681" s="6"/>
      <c r="S681" s="89"/>
      <c r="T681" s="6">
        <v>39</v>
      </c>
      <c r="U681" s="89">
        <f>((($T$2+2)*($T$2+4)*($T$2+2-2*T681))/(2*($T$2+2*T681)*($T$2+4*T681))+(($T$2+1)-T681+1))*$T$1</f>
        <v>59.335595137121857</v>
      </c>
      <c r="V681" s="6"/>
      <c r="W681" s="89"/>
      <c r="X681" s="6"/>
      <c r="Y681" s="89"/>
      <c r="Z681" s="6"/>
      <c r="AA681" s="89"/>
    </row>
    <row r="682" spans="1:27" s="91" customFormat="1" ht="15.75" x14ac:dyDescent="0.25">
      <c r="A682" s="92" t="s">
        <v>1137</v>
      </c>
      <c r="B682" s="8"/>
      <c r="C682" s="47"/>
      <c r="D682" s="8" t="s">
        <v>1</v>
      </c>
      <c r="E682" s="93">
        <v>1468.0448558216137</v>
      </c>
      <c r="F682" s="6"/>
      <c r="G682" s="89"/>
      <c r="H682" s="6"/>
      <c r="I682" s="89"/>
      <c r="J682" s="6"/>
      <c r="K682" s="89"/>
      <c r="L682" s="6"/>
      <c r="M682" s="89"/>
      <c r="N682" s="6"/>
      <c r="O682" s="89"/>
      <c r="P682" s="6"/>
      <c r="Q682" s="89"/>
      <c r="R682" s="6"/>
      <c r="S682" s="89"/>
      <c r="T682" s="6">
        <v>125</v>
      </c>
      <c r="U682" s="89">
        <f>((($T$2+2)*($T$2+4)*($T$2+2-2*T682))/(2*($T$2+2*T682)*($T$2+4*T682))+(($T$2+1)-T682+1))*$T$1</f>
        <v>17.917519128845267</v>
      </c>
      <c r="V682" s="6"/>
      <c r="W682" s="89"/>
      <c r="X682" s="6"/>
      <c r="Y682" s="89"/>
      <c r="Z682" s="6"/>
      <c r="AA682" s="89"/>
    </row>
    <row r="683" spans="1:27" s="91" customFormat="1" ht="15.75" x14ac:dyDescent="0.25">
      <c r="A683" s="92" t="s">
        <v>979</v>
      </c>
      <c r="B683" s="8"/>
      <c r="C683" s="47">
        <v>4</v>
      </c>
      <c r="D683" s="8" t="s">
        <v>16</v>
      </c>
      <c r="E683" s="93">
        <v>1200</v>
      </c>
      <c r="F683" s="6"/>
      <c r="G683" s="89"/>
      <c r="H683" s="6"/>
      <c r="I683" s="89"/>
      <c r="J683" s="6"/>
      <c r="K683" s="89"/>
      <c r="L683" s="6"/>
      <c r="M683" s="89"/>
      <c r="N683" s="6"/>
      <c r="O683" s="89"/>
      <c r="P683" s="6"/>
      <c r="Q683" s="89"/>
      <c r="R683" s="6"/>
      <c r="S683" s="89"/>
      <c r="T683" s="6"/>
      <c r="U683" s="89"/>
      <c r="V683" s="6"/>
      <c r="W683" s="89"/>
      <c r="X683" s="6"/>
      <c r="Y683" s="89"/>
      <c r="Z683" s="6"/>
      <c r="AA683" s="89"/>
    </row>
    <row r="684" spans="1:27" s="91" customFormat="1" ht="15.75" x14ac:dyDescent="0.25">
      <c r="A684" s="92" t="s">
        <v>1110</v>
      </c>
      <c r="B684" s="8"/>
      <c r="C684" s="47"/>
      <c r="D684" s="8" t="s">
        <v>478</v>
      </c>
      <c r="E684" s="93">
        <v>1400</v>
      </c>
      <c r="F684" s="6"/>
      <c r="G684" s="89"/>
      <c r="H684" s="6"/>
      <c r="I684" s="89"/>
      <c r="J684" s="6"/>
      <c r="K684" s="89"/>
      <c r="L684" s="6"/>
      <c r="M684" s="89"/>
      <c r="N684" s="6">
        <v>11</v>
      </c>
      <c r="O684" s="89">
        <f>((($N$2+2)*($N$2+4)*($N$2+2-2*N684))/(2*($N$2+2*N684)*($N$2+4*N684))+(($N$2+1)-N684+1))*$N$1</f>
        <v>40.382594071894047</v>
      </c>
      <c r="P684" s="6"/>
      <c r="Q684" s="89"/>
      <c r="R684" s="6"/>
      <c r="S684" s="89"/>
      <c r="T684" s="6"/>
      <c r="U684" s="89"/>
      <c r="V684" s="6"/>
      <c r="W684" s="89"/>
      <c r="X684" s="6"/>
      <c r="Y684" s="89"/>
      <c r="Z684" s="6"/>
      <c r="AA684" s="89"/>
    </row>
    <row r="685" spans="1:27" ht="15.75" x14ac:dyDescent="0.25">
      <c r="A685" s="127" t="s">
        <v>73</v>
      </c>
      <c r="B685" s="141"/>
      <c r="C685" s="142">
        <v>4</v>
      </c>
      <c r="D685" s="141" t="s">
        <v>16</v>
      </c>
      <c r="E685" s="136">
        <v>1242.1415059521157</v>
      </c>
      <c r="F685" s="33"/>
      <c r="G685" s="143"/>
      <c r="H685" s="33"/>
      <c r="I685" s="143"/>
      <c r="J685" s="33"/>
      <c r="K685" s="143"/>
      <c r="L685" s="33"/>
      <c r="M685" s="143"/>
      <c r="N685" s="33"/>
      <c r="O685" s="143"/>
      <c r="P685" s="33"/>
      <c r="Q685" s="143"/>
      <c r="R685" s="33"/>
      <c r="S685" s="143"/>
      <c r="T685" s="33"/>
      <c r="U685" s="143"/>
      <c r="V685" s="33"/>
      <c r="W685" s="143"/>
      <c r="X685" s="33"/>
      <c r="Y685" s="143"/>
      <c r="Z685" s="33"/>
      <c r="AA685" s="143"/>
    </row>
    <row r="686" spans="1:27" ht="15.75" x14ac:dyDescent="0.25">
      <c r="A686" s="127" t="s">
        <v>641</v>
      </c>
      <c r="B686" s="141"/>
      <c r="C686" s="142" t="s">
        <v>37</v>
      </c>
      <c r="D686" s="141" t="s">
        <v>35</v>
      </c>
      <c r="E686" s="136">
        <v>1840</v>
      </c>
      <c r="F686" s="33"/>
      <c r="G686" s="143"/>
      <c r="H686" s="33"/>
      <c r="I686" s="143"/>
      <c r="J686" s="33"/>
      <c r="K686" s="143"/>
      <c r="L686" s="33">
        <v>13</v>
      </c>
      <c r="M686" s="143">
        <f>((($L$2+2)*($L$2+4)*($L$2+2-2*L686))/(2*($L$2+2*L686)*($L$2+4*L686))+(($L$2+1)-L686+1))*$L$1</f>
        <v>58.981501241112845</v>
      </c>
      <c r="N686" s="33"/>
      <c r="O686" s="143"/>
      <c r="P686" s="33"/>
      <c r="Q686" s="143"/>
      <c r="R686" s="33"/>
      <c r="S686" s="143"/>
      <c r="T686" s="33"/>
      <c r="U686" s="143"/>
      <c r="V686" s="33"/>
      <c r="W686" s="143"/>
      <c r="X686" s="33"/>
      <c r="Y686" s="143"/>
      <c r="Z686" s="33"/>
      <c r="AA686" s="143"/>
    </row>
    <row r="687" spans="1:27" ht="15.75" x14ac:dyDescent="0.25">
      <c r="A687" s="127" t="s">
        <v>978</v>
      </c>
      <c r="B687" s="141"/>
      <c r="C687" s="142"/>
      <c r="D687" s="141" t="s">
        <v>1</v>
      </c>
      <c r="E687" s="136">
        <v>1931.4965879580109</v>
      </c>
      <c r="F687" s="33"/>
      <c r="G687" s="143"/>
      <c r="H687" s="33"/>
      <c r="I687" s="143"/>
      <c r="J687" s="33"/>
      <c r="K687" s="143"/>
      <c r="L687" s="33"/>
      <c r="M687" s="143"/>
      <c r="N687" s="33"/>
      <c r="O687" s="143"/>
      <c r="P687" s="33"/>
      <c r="Q687" s="143"/>
      <c r="R687" s="33"/>
      <c r="S687" s="143"/>
      <c r="T687" s="33"/>
      <c r="U687" s="143"/>
      <c r="V687" s="33"/>
      <c r="W687" s="143"/>
      <c r="X687" s="33"/>
      <c r="Y687" s="143"/>
      <c r="Z687" s="33"/>
      <c r="AA687" s="143"/>
    </row>
    <row r="688" spans="1:27" ht="15.75" x14ac:dyDescent="0.25">
      <c r="A688" s="127" t="s">
        <v>11</v>
      </c>
      <c r="B688" s="141"/>
      <c r="C688" s="142">
        <v>2</v>
      </c>
      <c r="D688" s="141" t="s">
        <v>12</v>
      </c>
      <c r="E688" s="136">
        <v>1600</v>
      </c>
      <c r="F688" s="33"/>
      <c r="G688" s="143"/>
      <c r="H688" s="33"/>
      <c r="I688" s="143"/>
      <c r="J688" s="33"/>
      <c r="K688" s="143"/>
      <c r="L688" s="33"/>
      <c r="M688" s="143"/>
      <c r="N688" s="33"/>
      <c r="O688" s="143"/>
      <c r="P688" s="33"/>
      <c r="Q688" s="143"/>
      <c r="R688" s="33"/>
      <c r="S688" s="143"/>
      <c r="T688" s="33"/>
      <c r="U688" s="143"/>
      <c r="V688" s="33"/>
      <c r="W688" s="143"/>
      <c r="X688" s="33"/>
      <c r="Y688" s="143"/>
      <c r="Z688" s="33"/>
      <c r="AA688" s="143"/>
    </row>
    <row r="689" spans="1:27" ht="15.75" x14ac:dyDescent="0.25">
      <c r="A689" s="127" t="s">
        <v>627</v>
      </c>
      <c r="B689" s="141"/>
      <c r="C689" s="142"/>
      <c r="D689" s="141" t="s">
        <v>478</v>
      </c>
      <c r="E689" s="136">
        <v>1482</v>
      </c>
      <c r="F689" s="33"/>
      <c r="G689" s="143"/>
      <c r="H689" s="33"/>
      <c r="I689" s="143"/>
      <c r="J689" s="33"/>
      <c r="K689" s="143"/>
      <c r="L689" s="33"/>
      <c r="M689" s="143"/>
      <c r="N689" s="33"/>
      <c r="O689" s="143"/>
      <c r="P689" s="33"/>
      <c r="Q689" s="143"/>
      <c r="R689" s="33"/>
      <c r="S689" s="143"/>
      <c r="T689" s="33"/>
      <c r="U689" s="143"/>
      <c r="V689" s="33"/>
      <c r="W689" s="143"/>
      <c r="X689" s="33"/>
      <c r="Y689" s="143"/>
      <c r="Z689" s="33"/>
      <c r="AA689" s="143"/>
    </row>
    <row r="690" spans="1:27" ht="15.75" x14ac:dyDescent="0.25">
      <c r="A690" s="127" t="s">
        <v>231</v>
      </c>
      <c r="B690" s="141"/>
      <c r="C690" s="142">
        <v>3</v>
      </c>
      <c r="D690" s="141" t="s">
        <v>35</v>
      </c>
      <c r="E690" s="136">
        <v>1400</v>
      </c>
      <c r="F690" s="33"/>
      <c r="G690" s="143"/>
      <c r="H690" s="33"/>
      <c r="I690" s="143"/>
      <c r="J690" s="33"/>
      <c r="K690" s="143"/>
      <c r="L690" s="33"/>
      <c r="M690" s="143"/>
      <c r="N690" s="33"/>
      <c r="O690" s="143"/>
      <c r="P690" s="33"/>
      <c r="Q690" s="143"/>
      <c r="R690" s="33"/>
      <c r="S690" s="143"/>
      <c r="T690" s="33"/>
      <c r="U690" s="143"/>
      <c r="V690" s="33"/>
      <c r="W690" s="143"/>
      <c r="X690" s="33"/>
      <c r="Y690" s="143"/>
      <c r="Z690" s="33"/>
      <c r="AA690" s="143"/>
    </row>
    <row r="691" spans="1:27" ht="15.75" x14ac:dyDescent="0.25">
      <c r="A691" s="127" t="s">
        <v>446</v>
      </c>
      <c r="B691" s="141"/>
      <c r="C691" s="142">
        <v>1</v>
      </c>
      <c r="D691" s="141" t="s">
        <v>1</v>
      </c>
      <c r="E691" s="136">
        <v>1757.0428241747568</v>
      </c>
      <c r="F691" s="33"/>
      <c r="G691" s="143"/>
      <c r="H691" s="33"/>
      <c r="I691" s="143"/>
      <c r="J691" s="33"/>
      <c r="K691" s="143"/>
      <c r="L691" s="33"/>
      <c r="M691" s="143"/>
      <c r="N691" s="33"/>
      <c r="O691" s="143"/>
      <c r="P691" s="33"/>
      <c r="Q691" s="143"/>
      <c r="R691" s="33"/>
      <c r="S691" s="143"/>
      <c r="T691" s="33"/>
      <c r="U691" s="143"/>
      <c r="V691" s="33"/>
      <c r="W691" s="143"/>
      <c r="X691" s="33"/>
      <c r="Y691" s="143"/>
      <c r="Z691" s="33"/>
      <c r="AA691" s="143"/>
    </row>
    <row r="692" spans="1:27" ht="15.75" x14ac:dyDescent="0.25">
      <c r="A692" s="92" t="s">
        <v>1124</v>
      </c>
      <c r="B692" s="141"/>
      <c r="C692" s="142"/>
      <c r="D692" s="141" t="s">
        <v>1125</v>
      </c>
      <c r="E692" s="136">
        <v>1463.2697382469005</v>
      </c>
      <c r="F692" s="33"/>
      <c r="G692" s="143"/>
      <c r="H692" s="33"/>
      <c r="I692" s="143"/>
      <c r="J692" s="33"/>
      <c r="K692" s="143"/>
      <c r="L692" s="33"/>
      <c r="M692" s="143"/>
      <c r="N692" s="33"/>
      <c r="O692" s="143"/>
      <c r="P692" s="33">
        <v>21</v>
      </c>
      <c r="Q692" s="143">
        <f>((($P$2+2)*($P$2+4)*($P$2+2-2*P692))/(2*($P$2+2*P692)*($P$2+4*P692))+(($P$2+1)-P692+1))*$P$1</f>
        <v>42.287987977731483</v>
      </c>
      <c r="R692" s="33"/>
      <c r="S692" s="143"/>
      <c r="T692" s="33"/>
      <c r="U692" s="143"/>
      <c r="V692" s="33"/>
      <c r="W692" s="143"/>
      <c r="X692" s="33"/>
      <c r="Y692" s="143"/>
      <c r="Z692" s="33"/>
      <c r="AA692" s="143"/>
    </row>
    <row r="693" spans="1:27" ht="15.75" x14ac:dyDescent="0.25">
      <c r="A693" s="127" t="s">
        <v>533</v>
      </c>
      <c r="B693" s="141"/>
      <c r="C693" s="142">
        <v>3</v>
      </c>
      <c r="D693" s="141" t="s">
        <v>35</v>
      </c>
      <c r="E693" s="136">
        <v>1453</v>
      </c>
      <c r="F693" s="33"/>
      <c r="G693" s="143"/>
      <c r="H693" s="33"/>
      <c r="I693" s="143"/>
      <c r="J693" s="33"/>
      <c r="K693" s="143"/>
      <c r="L693" s="33"/>
      <c r="M693" s="143"/>
      <c r="N693" s="33"/>
      <c r="O693" s="143"/>
      <c r="P693" s="33"/>
      <c r="Q693" s="143"/>
      <c r="R693" s="33"/>
      <c r="S693" s="143"/>
      <c r="T693" s="33"/>
      <c r="U693" s="143"/>
      <c r="V693" s="33"/>
      <c r="W693" s="143"/>
      <c r="X693" s="33"/>
      <c r="Y693" s="143"/>
      <c r="Z693" s="33"/>
      <c r="AA693" s="143"/>
    </row>
    <row r="694" spans="1:27" ht="15.75" x14ac:dyDescent="0.25">
      <c r="A694" s="127" t="s">
        <v>85</v>
      </c>
      <c r="B694" s="141"/>
      <c r="C694" s="142" t="s">
        <v>37</v>
      </c>
      <c r="D694" s="141" t="s">
        <v>1</v>
      </c>
      <c r="E694" s="136">
        <v>1900</v>
      </c>
      <c r="F694" s="33"/>
      <c r="G694" s="143"/>
      <c r="H694" s="33"/>
      <c r="I694" s="143"/>
      <c r="J694" s="33"/>
      <c r="K694" s="143"/>
      <c r="L694" s="33"/>
      <c r="M694" s="143"/>
      <c r="N694" s="33"/>
      <c r="O694" s="143"/>
      <c r="P694" s="33"/>
      <c r="Q694" s="143"/>
      <c r="R694" s="33"/>
      <c r="S694" s="143"/>
      <c r="T694" s="33"/>
      <c r="U694" s="143"/>
      <c r="V694" s="33"/>
      <c r="W694" s="143"/>
      <c r="X694" s="33"/>
      <c r="Y694" s="143"/>
      <c r="Z694" s="33"/>
      <c r="AA694" s="143"/>
    </row>
    <row r="695" spans="1:27" ht="15.75" x14ac:dyDescent="0.25">
      <c r="A695" s="127" t="s">
        <v>739</v>
      </c>
      <c r="B695" s="141"/>
      <c r="C695" s="142"/>
      <c r="D695" s="141" t="s">
        <v>1</v>
      </c>
      <c r="E695" s="136">
        <v>1952</v>
      </c>
      <c r="F695" s="33">
        <v>9</v>
      </c>
      <c r="G695" s="143">
        <f>((($F$2+2)*($F$2+4)*($F$2+2-2*F695))/(2*($F$2+2*F695)*($F$2+4*F695))+(($F$2+1)-F695+1))*$F$1</f>
        <v>85.944403684682484</v>
      </c>
      <c r="H695" s="33"/>
      <c r="I695" s="143"/>
      <c r="J695" s="33"/>
      <c r="K695" s="143"/>
      <c r="L695" s="33">
        <v>1</v>
      </c>
      <c r="M695" s="143">
        <f>((($L$2+2)*($L$2+4)*($L$2+2-2*L695))/(2*($L$2+2*L695)*($L$2+4*L695))+(($L$2+1)-L695+1))*$L$1</f>
        <v>99.999999999999986</v>
      </c>
      <c r="N695" s="33"/>
      <c r="O695" s="143"/>
      <c r="P695" s="33"/>
      <c r="Q695" s="143"/>
      <c r="R695" s="33"/>
      <c r="S695" s="143"/>
      <c r="T695" s="33">
        <v>24</v>
      </c>
      <c r="U695" s="143">
        <f>((($T$2+2)*($T$2+4)*($T$2+2-2*T695))/(2*($T$2+2*T695)*($T$2+4*T695))+(($T$2+1)-T695+1))*$T$1</f>
        <v>70.782436380400767</v>
      </c>
      <c r="V695" s="33">
        <v>2</v>
      </c>
      <c r="W695" s="143">
        <f>((($V$2+2)*($V$2+4)*($V$2+2-2*V695))/(2*($V$2+2*V695)*($V$2+4*V695))+(($V$2+1)-V695+1))*$V$1</f>
        <v>96.68599834299917</v>
      </c>
      <c r="X695" s="33"/>
      <c r="Y695" s="143"/>
      <c r="Z695" s="33"/>
      <c r="AA695" s="143"/>
    </row>
    <row r="696" spans="1:27" ht="15.75" x14ac:dyDescent="0.25">
      <c r="A696" s="127" t="s">
        <v>583</v>
      </c>
      <c r="B696" s="141"/>
      <c r="C696" s="142">
        <v>2</v>
      </c>
      <c r="D696" s="141" t="s">
        <v>1</v>
      </c>
      <c r="E696" s="136">
        <v>1667.0607460467156</v>
      </c>
      <c r="F696" s="33"/>
      <c r="G696" s="143"/>
      <c r="H696" s="33"/>
      <c r="I696" s="143"/>
      <c r="J696" s="33"/>
      <c r="K696" s="143"/>
      <c r="L696" s="33"/>
      <c r="M696" s="143"/>
      <c r="N696" s="33"/>
      <c r="O696" s="143"/>
      <c r="P696" s="33">
        <v>30</v>
      </c>
      <c r="Q696" s="143">
        <f>((($P$2+2)*($P$2+4)*($P$2+2-2*P696))/(2*($P$2+2*P696)*($P$2+4*P696))+(($P$2+1)-P696+1))*$P$1</f>
        <v>28.157050379960598</v>
      </c>
      <c r="R696" s="33"/>
      <c r="S696" s="143"/>
      <c r="T696" s="33">
        <v>48</v>
      </c>
      <c r="U696" s="143">
        <f>((($T$2+2)*($T$2+4)*($T$2+2-2*T696))/(2*($T$2+2*T696)*($T$2+4*T696))+(($T$2+1)-T696+1))*$T$1</f>
        <v>53.694974747825874</v>
      </c>
      <c r="V696" s="33"/>
      <c r="W696" s="143"/>
      <c r="X696" s="33"/>
      <c r="Y696" s="143"/>
      <c r="Z696" s="33"/>
      <c r="AA696" s="143"/>
    </row>
    <row r="697" spans="1:27" ht="15.75" x14ac:dyDescent="0.25">
      <c r="A697" s="127" t="s">
        <v>1026</v>
      </c>
      <c r="B697" s="141"/>
      <c r="C697" s="142"/>
      <c r="D697" s="141" t="s">
        <v>1</v>
      </c>
      <c r="E697" s="136">
        <v>1541.1140662261712</v>
      </c>
      <c r="F697" s="33"/>
      <c r="G697" s="143"/>
      <c r="H697" s="33"/>
      <c r="I697" s="143"/>
      <c r="J697" s="33"/>
      <c r="K697" s="143"/>
      <c r="L697" s="33"/>
      <c r="M697" s="143"/>
      <c r="N697" s="33"/>
      <c r="O697" s="143"/>
      <c r="P697" s="33"/>
      <c r="Q697" s="143"/>
      <c r="R697" s="33"/>
      <c r="S697" s="143"/>
      <c r="T697" s="33">
        <v>79</v>
      </c>
      <c r="U697" s="143">
        <f>((($T$2+2)*($T$2+4)*($T$2+2-2*T697))/(2*($T$2+2*T697)*($T$2+4*T697))+(($T$2+1)-T697+1))*$T$1</f>
        <v>37.68441580623788</v>
      </c>
      <c r="V697" s="33"/>
      <c r="W697" s="143"/>
      <c r="X697" s="33"/>
      <c r="Y697" s="143"/>
      <c r="Z697" s="33"/>
      <c r="AA697" s="143"/>
    </row>
    <row r="698" spans="1:27" ht="15.75" x14ac:dyDescent="0.25">
      <c r="A698" s="127" t="s">
        <v>1078</v>
      </c>
      <c r="B698" s="141"/>
      <c r="C698" s="142"/>
      <c r="D698" s="141" t="s">
        <v>1</v>
      </c>
      <c r="E698" s="136">
        <v>1330.6755745742339</v>
      </c>
      <c r="F698" s="33">
        <v>149</v>
      </c>
      <c r="G698" s="143">
        <f>((($F$2+2)*($F$2+4)*($F$2+2-2*F698))/(2*($F$2+2*F698)*($F$2+4*F698))+(($F$2+1)-F698+1))*$F$1</f>
        <v>1.6241526953213028</v>
      </c>
      <c r="H698" s="33"/>
      <c r="I698" s="143"/>
      <c r="J698" s="33"/>
      <c r="K698" s="143"/>
      <c r="L698" s="33"/>
      <c r="M698" s="143"/>
      <c r="N698" s="33"/>
      <c r="O698" s="143"/>
      <c r="P698" s="33"/>
      <c r="Q698" s="143"/>
      <c r="R698" s="33"/>
      <c r="S698" s="143"/>
      <c r="T698" s="33">
        <v>113</v>
      </c>
      <c r="U698" s="143">
        <f>((($T$2+2)*($T$2+4)*($T$2+2-2*T698))/(2*($T$2+2*T698)*($T$2+4*T698))+(($T$2+1)-T698+1))*$T$1</f>
        <v>22.851986440016585</v>
      </c>
      <c r="V698" s="33"/>
      <c r="W698" s="143"/>
      <c r="X698" s="33"/>
      <c r="Y698" s="143"/>
      <c r="Z698" s="33"/>
      <c r="AA698" s="143"/>
    </row>
    <row r="699" spans="1:27" ht="15.75" x14ac:dyDescent="0.25">
      <c r="A699" s="127" t="s">
        <v>455</v>
      </c>
      <c r="B699" s="141"/>
      <c r="C699" s="142">
        <v>4</v>
      </c>
      <c r="D699" s="141" t="s">
        <v>1</v>
      </c>
      <c r="E699" s="136">
        <v>1200</v>
      </c>
      <c r="F699" s="33"/>
      <c r="G699" s="143"/>
      <c r="H699" s="33"/>
      <c r="I699" s="143"/>
      <c r="J699" s="33"/>
      <c r="K699" s="143"/>
      <c r="L699" s="33"/>
      <c r="M699" s="143"/>
      <c r="N699" s="33"/>
      <c r="O699" s="143"/>
      <c r="P699" s="33"/>
      <c r="Q699" s="143"/>
      <c r="R699" s="33"/>
      <c r="S699" s="143"/>
      <c r="T699" s="33"/>
      <c r="U699" s="143"/>
      <c r="V699" s="33"/>
      <c r="W699" s="143"/>
      <c r="X699" s="33"/>
      <c r="Y699" s="143"/>
      <c r="Z699" s="33"/>
      <c r="AA699" s="143"/>
    </row>
    <row r="700" spans="1:27" ht="15.75" x14ac:dyDescent="0.25">
      <c r="A700" s="127" t="s">
        <v>981</v>
      </c>
      <c r="B700" s="141"/>
      <c r="C700" s="142"/>
      <c r="D700" s="141" t="s">
        <v>478</v>
      </c>
      <c r="E700" s="136">
        <v>1200</v>
      </c>
      <c r="F700" s="33"/>
      <c r="G700" s="143"/>
      <c r="H700" s="33"/>
      <c r="I700" s="143"/>
      <c r="J700" s="33"/>
      <c r="K700" s="143"/>
      <c r="L700" s="33"/>
      <c r="M700" s="143"/>
      <c r="N700" s="33"/>
      <c r="O700" s="143"/>
      <c r="P700" s="33"/>
      <c r="Q700" s="143"/>
      <c r="R700" s="33"/>
      <c r="S700" s="143"/>
      <c r="T700" s="33"/>
      <c r="U700" s="143"/>
      <c r="V700" s="33"/>
      <c r="W700" s="143"/>
      <c r="X700" s="33"/>
      <c r="Y700" s="143"/>
      <c r="Z700" s="33"/>
      <c r="AA700" s="143"/>
    </row>
  </sheetData>
  <autoFilter ref="A5:AA700">
    <sortState ref="A6:AA700">
      <sortCondition ref="A5:A700"/>
    </sortState>
  </autoFilter>
  <conditionalFormatting sqref="A5:A6">
    <cfRule type="duplicateValues" dxfId="746" priority="2346"/>
  </conditionalFormatting>
  <conditionalFormatting sqref="A6">
    <cfRule type="duplicateValues" dxfId="745" priority="843"/>
  </conditionalFormatting>
  <conditionalFormatting sqref="A685:A1048576 A1:A6">
    <cfRule type="duplicateValues" dxfId="744" priority="842"/>
  </conditionalFormatting>
  <conditionalFormatting sqref="A685:A1048576">
    <cfRule type="duplicateValues" dxfId="743" priority="791"/>
  </conditionalFormatting>
  <conditionalFormatting sqref="A5:A6">
    <cfRule type="duplicateValues" dxfId="742" priority="7911"/>
  </conditionalFormatting>
  <conditionalFormatting sqref="A5:A6">
    <cfRule type="duplicateValues" dxfId="741" priority="7914"/>
  </conditionalFormatting>
  <conditionalFormatting sqref="A92">
    <cfRule type="duplicateValues" dxfId="740" priority="583"/>
  </conditionalFormatting>
  <conditionalFormatting sqref="A92">
    <cfRule type="duplicateValues" dxfId="739" priority="582"/>
  </conditionalFormatting>
  <conditionalFormatting sqref="A92">
    <cfRule type="duplicateValues" dxfId="738" priority="581"/>
  </conditionalFormatting>
  <conditionalFormatting sqref="A92">
    <cfRule type="duplicateValues" dxfId="737" priority="580"/>
  </conditionalFormatting>
  <conditionalFormatting sqref="A92">
    <cfRule type="duplicateValues" dxfId="736" priority="579"/>
  </conditionalFormatting>
  <conditionalFormatting sqref="A9">
    <cfRule type="duplicateValues" dxfId="735" priority="572"/>
  </conditionalFormatting>
  <conditionalFormatting sqref="A9">
    <cfRule type="duplicateValues" dxfId="734" priority="571"/>
  </conditionalFormatting>
  <conditionalFormatting sqref="A9">
    <cfRule type="duplicateValues" dxfId="733" priority="573"/>
  </conditionalFormatting>
  <conditionalFormatting sqref="A9">
    <cfRule type="duplicateValues" dxfId="732" priority="574"/>
  </conditionalFormatting>
  <conditionalFormatting sqref="A9">
    <cfRule type="duplicateValues" dxfId="731" priority="575"/>
  </conditionalFormatting>
  <conditionalFormatting sqref="A9">
    <cfRule type="duplicateValues" dxfId="730" priority="576"/>
  </conditionalFormatting>
  <conditionalFormatting sqref="A87:A88">
    <cfRule type="duplicateValues" dxfId="729" priority="595"/>
  </conditionalFormatting>
  <conditionalFormatting sqref="A87:A88">
    <cfRule type="duplicateValues" dxfId="728" priority="596"/>
  </conditionalFormatting>
  <conditionalFormatting sqref="A95">
    <cfRule type="duplicateValues" dxfId="727" priority="565"/>
  </conditionalFormatting>
  <conditionalFormatting sqref="A95">
    <cfRule type="duplicateValues" dxfId="726" priority="566"/>
  </conditionalFormatting>
  <conditionalFormatting sqref="A95">
    <cfRule type="duplicateValues" dxfId="725" priority="567"/>
  </conditionalFormatting>
  <conditionalFormatting sqref="A95">
    <cfRule type="duplicateValues" dxfId="724" priority="568"/>
  </conditionalFormatting>
  <conditionalFormatting sqref="A95">
    <cfRule type="duplicateValues" dxfId="723" priority="569"/>
  </conditionalFormatting>
  <conditionalFormatting sqref="A95">
    <cfRule type="duplicateValues" dxfId="722" priority="563"/>
  </conditionalFormatting>
  <conditionalFormatting sqref="A95">
    <cfRule type="duplicateValues" dxfId="721" priority="564"/>
  </conditionalFormatting>
  <conditionalFormatting sqref="A95">
    <cfRule type="duplicateValues" dxfId="720" priority="562"/>
  </conditionalFormatting>
  <conditionalFormatting sqref="A229">
    <cfRule type="duplicateValues" dxfId="719" priority="559"/>
  </conditionalFormatting>
  <conditionalFormatting sqref="A229">
    <cfRule type="duplicateValues" dxfId="718" priority="558"/>
  </conditionalFormatting>
  <conditionalFormatting sqref="A229">
    <cfRule type="duplicateValues" dxfId="717" priority="557"/>
  </conditionalFormatting>
  <conditionalFormatting sqref="A229">
    <cfRule type="duplicateValues" dxfId="716" priority="556"/>
  </conditionalFormatting>
  <conditionalFormatting sqref="A229">
    <cfRule type="duplicateValues" dxfId="715" priority="555"/>
  </conditionalFormatting>
  <conditionalFormatting sqref="A229">
    <cfRule type="duplicateValues" dxfId="714" priority="560"/>
  </conditionalFormatting>
  <conditionalFormatting sqref="A229">
    <cfRule type="duplicateValues" dxfId="713" priority="561"/>
  </conditionalFormatting>
  <conditionalFormatting sqref="A234">
    <cfRule type="duplicateValues" dxfId="712" priority="552"/>
  </conditionalFormatting>
  <conditionalFormatting sqref="A234">
    <cfRule type="duplicateValues" dxfId="711" priority="551"/>
  </conditionalFormatting>
  <conditionalFormatting sqref="A234">
    <cfRule type="duplicateValues" dxfId="710" priority="550"/>
  </conditionalFormatting>
  <conditionalFormatting sqref="A234">
    <cfRule type="duplicateValues" dxfId="709" priority="549"/>
  </conditionalFormatting>
  <conditionalFormatting sqref="A234">
    <cfRule type="duplicateValues" dxfId="708" priority="548"/>
  </conditionalFormatting>
  <conditionalFormatting sqref="A234">
    <cfRule type="duplicateValues" dxfId="707" priority="553"/>
  </conditionalFormatting>
  <conditionalFormatting sqref="A234">
    <cfRule type="duplicateValues" dxfId="706" priority="554"/>
  </conditionalFormatting>
  <conditionalFormatting sqref="A8">
    <cfRule type="duplicateValues" dxfId="705" priority="529"/>
  </conditionalFormatting>
  <conditionalFormatting sqref="A8">
    <cfRule type="duplicateValues" dxfId="704" priority="528"/>
  </conditionalFormatting>
  <conditionalFormatting sqref="A8">
    <cfRule type="duplicateValues" dxfId="703" priority="527"/>
  </conditionalFormatting>
  <conditionalFormatting sqref="A8">
    <cfRule type="duplicateValues" dxfId="702" priority="526"/>
  </conditionalFormatting>
  <conditionalFormatting sqref="A138">
    <cfRule type="duplicateValues" dxfId="701" priority="523"/>
  </conditionalFormatting>
  <conditionalFormatting sqref="A138">
    <cfRule type="duplicateValues" dxfId="700" priority="522"/>
  </conditionalFormatting>
  <conditionalFormatting sqref="A138">
    <cfRule type="duplicateValues" dxfId="699" priority="521"/>
  </conditionalFormatting>
  <conditionalFormatting sqref="A138">
    <cfRule type="duplicateValues" dxfId="698" priority="524"/>
  </conditionalFormatting>
  <conditionalFormatting sqref="A138">
    <cfRule type="duplicateValues" dxfId="697" priority="525"/>
  </conditionalFormatting>
  <conditionalFormatting sqref="A69">
    <cfRule type="duplicateValues" dxfId="696" priority="520"/>
  </conditionalFormatting>
  <conditionalFormatting sqref="A685:A1048576 A1:A129 A131:A271">
    <cfRule type="duplicateValues" dxfId="695" priority="519"/>
  </conditionalFormatting>
  <conditionalFormatting sqref="A98:A102">
    <cfRule type="duplicateValues" dxfId="694" priority="8533"/>
  </conditionalFormatting>
  <conditionalFormatting sqref="A98:A102">
    <cfRule type="duplicateValues" dxfId="693" priority="8535"/>
  </conditionalFormatting>
  <conditionalFormatting sqref="A130">
    <cfRule type="duplicateValues" dxfId="692" priority="497"/>
  </conditionalFormatting>
  <conditionalFormatting sqref="A130">
    <cfRule type="duplicateValues" dxfId="691" priority="498"/>
  </conditionalFormatting>
  <conditionalFormatting sqref="A130">
    <cfRule type="duplicateValues" dxfId="690" priority="496"/>
  </conditionalFormatting>
  <conditionalFormatting sqref="A685:A1048576 A273:A278 A1:A271 A280:A339">
    <cfRule type="duplicateValues" dxfId="689" priority="425"/>
  </conditionalFormatting>
  <conditionalFormatting sqref="A273:A278">
    <cfRule type="duplicateValues" dxfId="688" priority="9510"/>
  </conditionalFormatting>
  <conditionalFormatting sqref="A273:A278">
    <cfRule type="duplicateValues" dxfId="687" priority="9522"/>
  </conditionalFormatting>
  <conditionalFormatting sqref="A340">
    <cfRule type="duplicateValues" dxfId="686" priority="422"/>
  </conditionalFormatting>
  <conditionalFormatting sqref="A340">
    <cfRule type="duplicateValues" dxfId="685" priority="423"/>
  </conditionalFormatting>
  <conditionalFormatting sqref="A340">
    <cfRule type="duplicateValues" dxfId="684" priority="424"/>
  </conditionalFormatting>
  <conditionalFormatting sqref="A685:A1048576 A273:A278 A1:A271 A280:A466">
    <cfRule type="duplicateValues" dxfId="683" priority="412"/>
  </conditionalFormatting>
  <conditionalFormatting sqref="A64:A67">
    <cfRule type="duplicateValues" dxfId="682" priority="10220"/>
  </conditionalFormatting>
  <conditionalFormatting sqref="A68:A69">
    <cfRule type="duplicateValues" dxfId="681" priority="10225"/>
  </conditionalFormatting>
  <conditionalFormatting sqref="A68:A69">
    <cfRule type="duplicateValues" dxfId="680" priority="10227"/>
  </conditionalFormatting>
  <conditionalFormatting sqref="A70:A74">
    <cfRule type="duplicateValues" dxfId="679" priority="10280"/>
  </conditionalFormatting>
  <conditionalFormatting sqref="A70:A74">
    <cfRule type="duplicateValues" dxfId="678" priority="10282"/>
  </conditionalFormatting>
  <conditionalFormatting sqref="A75">
    <cfRule type="duplicateValues" dxfId="677" priority="10292"/>
  </conditionalFormatting>
  <conditionalFormatting sqref="A75">
    <cfRule type="duplicateValues" dxfId="676" priority="10293"/>
  </conditionalFormatting>
  <conditionalFormatting sqref="A84:A86">
    <cfRule type="duplicateValues" dxfId="675" priority="10386"/>
  </conditionalFormatting>
  <conditionalFormatting sqref="A84:A86">
    <cfRule type="duplicateValues" dxfId="674" priority="10388"/>
  </conditionalFormatting>
  <conditionalFormatting sqref="A76:A83">
    <cfRule type="duplicateValues" dxfId="673" priority="10482"/>
  </conditionalFormatting>
  <conditionalFormatting sqref="A76:A83">
    <cfRule type="duplicateValues" dxfId="672" priority="10484"/>
  </conditionalFormatting>
  <conditionalFormatting sqref="A89:A91">
    <cfRule type="duplicateValues" dxfId="671" priority="10517"/>
  </conditionalFormatting>
  <conditionalFormatting sqref="A89:A91">
    <cfRule type="duplicateValues" dxfId="670" priority="10519"/>
  </conditionalFormatting>
  <conditionalFormatting sqref="A230:A233">
    <cfRule type="duplicateValues" dxfId="669" priority="11046"/>
  </conditionalFormatting>
  <conditionalFormatting sqref="A230:A233">
    <cfRule type="duplicateValues" dxfId="668" priority="11048"/>
  </conditionalFormatting>
  <conditionalFormatting sqref="A280:A281">
    <cfRule type="duplicateValues" dxfId="667" priority="11203"/>
  </conditionalFormatting>
  <conditionalFormatting sqref="A280:A281">
    <cfRule type="duplicateValues" dxfId="666" priority="11215"/>
  </conditionalFormatting>
  <conditionalFormatting sqref="A307:A314">
    <cfRule type="duplicateValues" dxfId="665" priority="11279"/>
  </conditionalFormatting>
  <conditionalFormatting sqref="A307:A314">
    <cfRule type="duplicateValues" dxfId="664" priority="11281"/>
  </conditionalFormatting>
  <conditionalFormatting sqref="A315">
    <cfRule type="duplicateValues" dxfId="663" priority="11302"/>
  </conditionalFormatting>
  <conditionalFormatting sqref="A315">
    <cfRule type="duplicateValues" dxfId="662" priority="11303"/>
  </conditionalFormatting>
  <conditionalFormatting sqref="A462:A466">
    <cfRule type="duplicateValues" dxfId="661" priority="11642"/>
  </conditionalFormatting>
  <conditionalFormatting sqref="A462:A466">
    <cfRule type="duplicateValues" dxfId="660" priority="11646"/>
  </conditionalFormatting>
  <conditionalFormatting sqref="A316:A339">
    <cfRule type="duplicateValues" dxfId="659" priority="11683"/>
  </conditionalFormatting>
  <conditionalFormatting sqref="A316:A339">
    <cfRule type="duplicateValues" dxfId="658" priority="11685"/>
  </conditionalFormatting>
  <conditionalFormatting sqref="A93:A96">
    <cfRule type="duplicateValues" dxfId="657" priority="11728"/>
  </conditionalFormatting>
  <conditionalFormatting sqref="A93:A96">
    <cfRule type="duplicateValues" dxfId="656" priority="11730"/>
  </conditionalFormatting>
  <conditionalFormatting sqref="A467:A472">
    <cfRule type="duplicateValues" dxfId="655" priority="409"/>
  </conditionalFormatting>
  <conditionalFormatting sqref="A467:A472">
    <cfRule type="duplicateValues" dxfId="654" priority="410"/>
  </conditionalFormatting>
  <conditionalFormatting sqref="A467:A472">
    <cfRule type="duplicateValues" dxfId="653" priority="411"/>
  </conditionalFormatting>
  <conditionalFormatting sqref="A685:A1048576 A273:A278 A1:A271 A280:A477">
    <cfRule type="duplicateValues" dxfId="652" priority="288"/>
  </conditionalFormatting>
  <conditionalFormatting sqref="A478">
    <cfRule type="duplicateValues" dxfId="651" priority="285"/>
  </conditionalFormatting>
  <conditionalFormatting sqref="A478">
    <cfRule type="duplicateValues" dxfId="650" priority="286"/>
  </conditionalFormatting>
  <conditionalFormatting sqref="A478">
    <cfRule type="duplicateValues" dxfId="649" priority="287"/>
  </conditionalFormatting>
  <conditionalFormatting sqref="A478">
    <cfRule type="duplicateValues" dxfId="648" priority="284"/>
  </conditionalFormatting>
  <conditionalFormatting sqref="A479:A483">
    <cfRule type="duplicateValues" dxfId="647" priority="281"/>
  </conditionalFormatting>
  <conditionalFormatting sqref="A479:A483">
    <cfRule type="duplicateValues" dxfId="646" priority="282"/>
  </conditionalFormatting>
  <conditionalFormatting sqref="A479:A483">
    <cfRule type="duplicateValues" dxfId="645" priority="283"/>
  </conditionalFormatting>
  <conditionalFormatting sqref="A479:A483">
    <cfRule type="duplicateValues" dxfId="644" priority="280"/>
  </conditionalFormatting>
  <conditionalFormatting sqref="A272">
    <cfRule type="duplicateValues" dxfId="643" priority="274"/>
  </conditionalFormatting>
  <conditionalFormatting sqref="A272">
    <cfRule type="duplicateValues" dxfId="642" priority="275"/>
  </conditionalFormatting>
  <conditionalFormatting sqref="A272">
    <cfRule type="duplicateValues" dxfId="641" priority="273"/>
  </conditionalFormatting>
  <conditionalFormatting sqref="A272">
    <cfRule type="duplicateValues" dxfId="640" priority="272"/>
  </conditionalFormatting>
  <conditionalFormatting sqref="A489:A500">
    <cfRule type="duplicateValues" dxfId="639" priority="261"/>
  </conditionalFormatting>
  <conditionalFormatting sqref="A489:A500">
    <cfRule type="duplicateValues" dxfId="638" priority="262"/>
  </conditionalFormatting>
  <conditionalFormatting sqref="A489:A500">
    <cfRule type="duplicateValues" dxfId="637" priority="263"/>
  </conditionalFormatting>
  <conditionalFormatting sqref="A489:A500">
    <cfRule type="duplicateValues" dxfId="636" priority="260"/>
  </conditionalFormatting>
  <conditionalFormatting sqref="A685:A1048576 A1:A278 A280:A500">
    <cfRule type="duplicateValues" dxfId="635" priority="259"/>
  </conditionalFormatting>
  <conditionalFormatting sqref="A501:A508">
    <cfRule type="duplicateValues" dxfId="634" priority="256"/>
  </conditionalFormatting>
  <conditionalFormatting sqref="A501:A508">
    <cfRule type="duplicateValues" dxfId="633" priority="257"/>
  </conditionalFormatting>
  <conditionalFormatting sqref="A501:A508">
    <cfRule type="duplicateValues" dxfId="632" priority="258"/>
  </conditionalFormatting>
  <conditionalFormatting sqref="A501:A508">
    <cfRule type="duplicateValues" dxfId="631" priority="255"/>
  </conditionalFormatting>
  <conditionalFormatting sqref="A501:A508">
    <cfRule type="duplicateValues" dxfId="630" priority="254"/>
  </conditionalFormatting>
  <conditionalFormatting sqref="A509:A511">
    <cfRule type="duplicateValues" dxfId="629" priority="251"/>
  </conditionalFormatting>
  <conditionalFormatting sqref="A509:A511">
    <cfRule type="duplicateValues" dxfId="628" priority="252"/>
  </conditionalFormatting>
  <conditionalFormatting sqref="A509:A511">
    <cfRule type="duplicateValues" dxfId="627" priority="253"/>
  </conditionalFormatting>
  <conditionalFormatting sqref="A509:A511">
    <cfRule type="duplicateValues" dxfId="626" priority="250"/>
  </conditionalFormatting>
  <conditionalFormatting sqref="A509:A511">
    <cfRule type="duplicateValues" dxfId="625" priority="249"/>
  </conditionalFormatting>
  <conditionalFormatting sqref="A512:A513">
    <cfRule type="duplicateValues" dxfId="624" priority="246"/>
  </conditionalFormatting>
  <conditionalFormatting sqref="A512:A513">
    <cfRule type="duplicateValues" dxfId="623" priority="247"/>
  </conditionalFormatting>
  <conditionalFormatting sqref="A512:A513">
    <cfRule type="duplicateValues" dxfId="622" priority="248"/>
  </conditionalFormatting>
  <conditionalFormatting sqref="A512:A513">
    <cfRule type="duplicateValues" dxfId="621" priority="245"/>
  </conditionalFormatting>
  <conditionalFormatting sqref="A512:A513">
    <cfRule type="duplicateValues" dxfId="620" priority="244"/>
  </conditionalFormatting>
  <conditionalFormatting sqref="A514:A517">
    <cfRule type="duplicateValues" dxfId="619" priority="241"/>
  </conditionalFormatting>
  <conditionalFormatting sqref="A514:A517">
    <cfRule type="duplicateValues" dxfId="618" priority="242"/>
  </conditionalFormatting>
  <conditionalFormatting sqref="A514:A517">
    <cfRule type="duplicateValues" dxfId="617" priority="243"/>
  </conditionalFormatting>
  <conditionalFormatting sqref="A514:A517">
    <cfRule type="duplicateValues" dxfId="616" priority="240"/>
  </conditionalFormatting>
  <conditionalFormatting sqref="A514:A517">
    <cfRule type="duplicateValues" dxfId="615" priority="239"/>
  </conditionalFormatting>
  <conditionalFormatting sqref="A525">
    <cfRule type="duplicateValues" dxfId="614" priority="231"/>
  </conditionalFormatting>
  <conditionalFormatting sqref="A525">
    <cfRule type="duplicateValues" dxfId="613" priority="232"/>
  </conditionalFormatting>
  <conditionalFormatting sqref="A525">
    <cfRule type="duplicateValues" dxfId="612" priority="233"/>
  </conditionalFormatting>
  <conditionalFormatting sqref="A525">
    <cfRule type="duplicateValues" dxfId="611" priority="230"/>
  </conditionalFormatting>
  <conditionalFormatting sqref="A525">
    <cfRule type="duplicateValues" dxfId="610" priority="229"/>
  </conditionalFormatting>
  <conditionalFormatting sqref="A526">
    <cfRule type="duplicateValues" dxfId="609" priority="220"/>
  </conditionalFormatting>
  <conditionalFormatting sqref="A526">
    <cfRule type="duplicateValues" dxfId="608" priority="221"/>
  </conditionalFormatting>
  <conditionalFormatting sqref="A526">
    <cfRule type="duplicateValues" dxfId="607" priority="222"/>
  </conditionalFormatting>
  <conditionalFormatting sqref="A526">
    <cfRule type="duplicateValues" dxfId="606" priority="219"/>
  </conditionalFormatting>
  <conditionalFormatting sqref="A526">
    <cfRule type="duplicateValues" dxfId="605" priority="218"/>
  </conditionalFormatting>
  <conditionalFormatting sqref="A527:A556">
    <cfRule type="duplicateValues" dxfId="604" priority="215"/>
  </conditionalFormatting>
  <conditionalFormatting sqref="A527:A556">
    <cfRule type="duplicateValues" dxfId="603" priority="216"/>
  </conditionalFormatting>
  <conditionalFormatting sqref="A527:A556">
    <cfRule type="duplicateValues" dxfId="602" priority="217"/>
  </conditionalFormatting>
  <conditionalFormatting sqref="A527:A556">
    <cfRule type="duplicateValues" dxfId="601" priority="214"/>
  </conditionalFormatting>
  <conditionalFormatting sqref="A527:A556">
    <cfRule type="duplicateValues" dxfId="600" priority="213"/>
  </conditionalFormatting>
  <conditionalFormatting sqref="A473:A477">
    <cfRule type="duplicateValues" dxfId="599" priority="13530"/>
  </conditionalFormatting>
  <conditionalFormatting sqref="A473:A477">
    <cfRule type="duplicateValues" dxfId="598" priority="13532"/>
  </conditionalFormatting>
  <conditionalFormatting sqref="A557:A563">
    <cfRule type="duplicateValues" dxfId="597" priority="191"/>
  </conditionalFormatting>
  <conditionalFormatting sqref="A557:A563">
    <cfRule type="duplicateValues" dxfId="596" priority="192"/>
  </conditionalFormatting>
  <conditionalFormatting sqref="A557:A563">
    <cfRule type="duplicateValues" dxfId="595" priority="193"/>
  </conditionalFormatting>
  <conditionalFormatting sqref="A557:A563">
    <cfRule type="duplicateValues" dxfId="594" priority="190"/>
  </conditionalFormatting>
  <conditionalFormatting sqref="A557:A563">
    <cfRule type="duplicateValues" dxfId="593" priority="189"/>
  </conditionalFormatting>
  <conditionalFormatting sqref="A279">
    <cfRule type="duplicateValues" dxfId="592" priority="186"/>
  </conditionalFormatting>
  <conditionalFormatting sqref="A279">
    <cfRule type="duplicateValues" dxfId="591" priority="187"/>
  </conditionalFormatting>
  <conditionalFormatting sqref="A279">
    <cfRule type="duplicateValues" dxfId="590" priority="188"/>
  </conditionalFormatting>
  <conditionalFormatting sqref="A279">
    <cfRule type="duplicateValues" dxfId="589" priority="185"/>
  </conditionalFormatting>
  <conditionalFormatting sqref="A279">
    <cfRule type="duplicateValues" dxfId="588" priority="184"/>
  </conditionalFormatting>
  <conditionalFormatting sqref="A279">
    <cfRule type="duplicateValues" dxfId="587" priority="183"/>
  </conditionalFormatting>
  <conditionalFormatting sqref="A564:A567">
    <cfRule type="duplicateValues" dxfId="586" priority="173"/>
  </conditionalFormatting>
  <conditionalFormatting sqref="A564:A567">
    <cfRule type="duplicateValues" dxfId="585" priority="172"/>
  </conditionalFormatting>
  <conditionalFormatting sqref="A564:A567">
    <cfRule type="duplicateValues" dxfId="584" priority="171"/>
  </conditionalFormatting>
  <conditionalFormatting sqref="A564:A567">
    <cfRule type="duplicateValues" dxfId="583" priority="170"/>
  </conditionalFormatting>
  <conditionalFormatting sqref="A564:A567">
    <cfRule type="duplicateValues" dxfId="582" priority="174"/>
  </conditionalFormatting>
  <conditionalFormatting sqref="A568:A576">
    <cfRule type="duplicateValues" dxfId="581" priority="168"/>
  </conditionalFormatting>
  <conditionalFormatting sqref="A568:A576">
    <cfRule type="duplicateValues" dxfId="580" priority="167"/>
  </conditionalFormatting>
  <conditionalFormatting sqref="A568:A576">
    <cfRule type="duplicateValues" dxfId="579" priority="166"/>
  </conditionalFormatting>
  <conditionalFormatting sqref="A568:A576">
    <cfRule type="duplicateValues" dxfId="578" priority="165"/>
  </conditionalFormatting>
  <conditionalFormatting sqref="A568:A576">
    <cfRule type="duplicateValues" dxfId="577" priority="169"/>
  </conditionalFormatting>
  <conditionalFormatting sqref="A577">
    <cfRule type="duplicateValues" dxfId="576" priority="163"/>
  </conditionalFormatting>
  <conditionalFormatting sqref="A577">
    <cfRule type="duplicateValues" dxfId="575" priority="162"/>
  </conditionalFormatting>
  <conditionalFormatting sqref="A577">
    <cfRule type="duplicateValues" dxfId="574" priority="161"/>
  </conditionalFormatting>
  <conditionalFormatting sqref="A577">
    <cfRule type="duplicateValues" dxfId="573" priority="160"/>
  </conditionalFormatting>
  <conditionalFormatting sqref="A577">
    <cfRule type="duplicateValues" dxfId="572" priority="164"/>
  </conditionalFormatting>
  <conditionalFormatting sqref="A578">
    <cfRule type="duplicateValues" dxfId="571" priority="147"/>
  </conditionalFormatting>
  <conditionalFormatting sqref="A578">
    <cfRule type="duplicateValues" dxfId="570" priority="146"/>
  </conditionalFormatting>
  <conditionalFormatting sqref="A578">
    <cfRule type="duplicateValues" dxfId="569" priority="145"/>
  </conditionalFormatting>
  <conditionalFormatting sqref="A578">
    <cfRule type="duplicateValues" dxfId="568" priority="148"/>
  </conditionalFormatting>
  <conditionalFormatting sqref="A578">
    <cfRule type="duplicateValues" dxfId="567" priority="149"/>
  </conditionalFormatting>
  <conditionalFormatting sqref="A685:A1048576 A1:A578">
    <cfRule type="duplicateValues" dxfId="566" priority="144"/>
  </conditionalFormatting>
  <conditionalFormatting sqref="A579:A580">
    <cfRule type="duplicateValues" dxfId="565" priority="141"/>
  </conditionalFormatting>
  <conditionalFormatting sqref="A579:A580">
    <cfRule type="duplicateValues" dxfId="564" priority="140"/>
  </conditionalFormatting>
  <conditionalFormatting sqref="A579:A580">
    <cfRule type="duplicateValues" dxfId="563" priority="139"/>
  </conditionalFormatting>
  <conditionalFormatting sqref="A579:A580">
    <cfRule type="duplicateValues" dxfId="562" priority="142"/>
  </conditionalFormatting>
  <conditionalFormatting sqref="A579:A580">
    <cfRule type="duplicateValues" dxfId="561" priority="143"/>
  </conditionalFormatting>
  <conditionalFormatting sqref="A579:A580">
    <cfRule type="duplicateValues" dxfId="560" priority="138"/>
  </conditionalFormatting>
  <conditionalFormatting sqref="A581:A589">
    <cfRule type="duplicateValues" dxfId="559" priority="135"/>
  </conditionalFormatting>
  <conditionalFormatting sqref="A581:A589">
    <cfRule type="duplicateValues" dxfId="558" priority="134"/>
  </conditionalFormatting>
  <conditionalFormatting sqref="A581:A589">
    <cfRule type="duplicateValues" dxfId="557" priority="133"/>
  </conditionalFormatting>
  <conditionalFormatting sqref="A581:A589">
    <cfRule type="duplicateValues" dxfId="556" priority="136"/>
  </conditionalFormatting>
  <conditionalFormatting sqref="A581:A589">
    <cfRule type="duplicateValues" dxfId="555" priority="137"/>
  </conditionalFormatting>
  <conditionalFormatting sqref="A581:A589">
    <cfRule type="duplicateValues" dxfId="554" priority="132"/>
  </conditionalFormatting>
  <conditionalFormatting sqref="A590:A592">
    <cfRule type="duplicateValues" dxfId="553" priority="123"/>
  </conditionalFormatting>
  <conditionalFormatting sqref="A590:A592">
    <cfRule type="duplicateValues" dxfId="552" priority="122"/>
  </conditionalFormatting>
  <conditionalFormatting sqref="A590:A592">
    <cfRule type="duplicateValues" dxfId="551" priority="121"/>
  </conditionalFormatting>
  <conditionalFormatting sqref="A590:A592">
    <cfRule type="duplicateValues" dxfId="550" priority="124"/>
  </conditionalFormatting>
  <conditionalFormatting sqref="A590:A592">
    <cfRule type="duplicateValues" dxfId="549" priority="125"/>
  </conditionalFormatting>
  <conditionalFormatting sqref="A590:A592">
    <cfRule type="duplicateValues" dxfId="548" priority="120"/>
  </conditionalFormatting>
  <conditionalFormatting sqref="A600">
    <cfRule type="duplicateValues" dxfId="547" priority="111"/>
  </conditionalFormatting>
  <conditionalFormatting sqref="A600">
    <cfRule type="duplicateValues" dxfId="546" priority="110"/>
  </conditionalFormatting>
  <conditionalFormatting sqref="A600">
    <cfRule type="duplicateValues" dxfId="545" priority="109"/>
  </conditionalFormatting>
  <conditionalFormatting sqref="A600">
    <cfRule type="duplicateValues" dxfId="544" priority="112"/>
  </conditionalFormatting>
  <conditionalFormatting sqref="A600">
    <cfRule type="duplicateValues" dxfId="543" priority="113"/>
  </conditionalFormatting>
  <conditionalFormatting sqref="A600">
    <cfRule type="duplicateValues" dxfId="542" priority="108"/>
  </conditionalFormatting>
  <conditionalFormatting sqref="A618:A619">
    <cfRule type="duplicateValues" dxfId="541" priority="99"/>
  </conditionalFormatting>
  <conditionalFormatting sqref="A618:A619">
    <cfRule type="duplicateValues" dxfId="540" priority="98"/>
  </conditionalFormatting>
  <conditionalFormatting sqref="A618:A619">
    <cfRule type="duplicateValues" dxfId="539" priority="97"/>
  </conditionalFormatting>
  <conditionalFormatting sqref="A618:A619">
    <cfRule type="duplicateValues" dxfId="538" priority="100"/>
  </conditionalFormatting>
  <conditionalFormatting sqref="A618:A619">
    <cfRule type="duplicateValues" dxfId="537" priority="101"/>
  </conditionalFormatting>
  <conditionalFormatting sqref="A618:A619">
    <cfRule type="duplicateValues" dxfId="536" priority="96"/>
  </conditionalFormatting>
  <conditionalFormatting sqref="A518:A524">
    <cfRule type="duplicateValues" dxfId="535" priority="14032"/>
  </conditionalFormatting>
  <conditionalFormatting sqref="A518:A524">
    <cfRule type="duplicateValues" dxfId="534" priority="14034"/>
  </conditionalFormatting>
  <conditionalFormatting sqref="A621:A633">
    <cfRule type="duplicateValues" dxfId="533" priority="87"/>
  </conditionalFormatting>
  <conditionalFormatting sqref="A621:A633">
    <cfRule type="duplicateValues" dxfId="532" priority="86"/>
  </conditionalFormatting>
  <conditionalFormatting sqref="A621:A633">
    <cfRule type="duplicateValues" dxfId="531" priority="85"/>
  </conditionalFormatting>
  <conditionalFormatting sqref="A621:A633">
    <cfRule type="duplicateValues" dxfId="530" priority="88"/>
  </conditionalFormatting>
  <conditionalFormatting sqref="A621:A633">
    <cfRule type="duplicateValues" dxfId="529" priority="89"/>
  </conditionalFormatting>
  <conditionalFormatting sqref="A621:A633">
    <cfRule type="duplicateValues" dxfId="528" priority="84"/>
  </conditionalFormatting>
  <conditionalFormatting sqref="A634:A636">
    <cfRule type="duplicateValues" dxfId="527" priority="74"/>
  </conditionalFormatting>
  <conditionalFormatting sqref="A634:A636">
    <cfRule type="duplicateValues" dxfId="526" priority="73"/>
  </conditionalFormatting>
  <conditionalFormatting sqref="A634:A636">
    <cfRule type="duplicateValues" dxfId="525" priority="72"/>
  </conditionalFormatting>
  <conditionalFormatting sqref="A634:A636">
    <cfRule type="duplicateValues" dxfId="524" priority="71"/>
  </conditionalFormatting>
  <conditionalFormatting sqref="A634:A636">
    <cfRule type="duplicateValues" dxfId="523" priority="70"/>
  </conditionalFormatting>
  <conditionalFormatting sqref="A634:A636">
    <cfRule type="duplicateValues" dxfId="522" priority="75"/>
  </conditionalFormatting>
  <conditionalFormatting sqref="A637:A639">
    <cfRule type="duplicateValues" dxfId="521" priority="68"/>
  </conditionalFormatting>
  <conditionalFormatting sqref="A637:A639">
    <cfRule type="duplicateValues" dxfId="520" priority="67"/>
  </conditionalFormatting>
  <conditionalFormatting sqref="A637:A639">
    <cfRule type="duplicateValues" dxfId="519" priority="66"/>
  </conditionalFormatting>
  <conditionalFormatting sqref="A637:A639">
    <cfRule type="duplicateValues" dxfId="518" priority="65"/>
  </conditionalFormatting>
  <conditionalFormatting sqref="A637:A639">
    <cfRule type="duplicateValues" dxfId="517" priority="64"/>
  </conditionalFormatting>
  <conditionalFormatting sqref="A637:A639">
    <cfRule type="duplicateValues" dxfId="516" priority="69"/>
  </conditionalFormatting>
  <conditionalFormatting sqref="A685:A1048576 A1:A639">
    <cfRule type="duplicateValues" dxfId="515" priority="63"/>
  </conditionalFormatting>
  <conditionalFormatting sqref="A640:A643">
    <cfRule type="duplicateValues" dxfId="514" priority="14229"/>
  </conditionalFormatting>
  <conditionalFormatting sqref="A640:A643">
    <cfRule type="duplicateValues" dxfId="513" priority="14234"/>
  </conditionalFormatting>
  <conditionalFormatting sqref="A644:A656">
    <cfRule type="duplicateValues" dxfId="512" priority="45"/>
  </conditionalFormatting>
  <conditionalFormatting sqref="A644:A656">
    <cfRule type="duplicateValues" dxfId="511" priority="46"/>
  </conditionalFormatting>
  <conditionalFormatting sqref="A620">
    <cfRule type="duplicateValues" dxfId="510" priority="14424"/>
  </conditionalFormatting>
  <conditionalFormatting sqref="A620">
    <cfRule type="duplicateValues" dxfId="509" priority="14428"/>
  </conditionalFormatting>
  <conditionalFormatting sqref="A657:A662">
    <cfRule type="duplicateValues" dxfId="508" priority="33"/>
  </conditionalFormatting>
  <conditionalFormatting sqref="A657:A662">
    <cfRule type="duplicateValues" dxfId="507" priority="34"/>
  </conditionalFormatting>
  <conditionalFormatting sqref="A664:A682">
    <cfRule type="duplicateValues" dxfId="506" priority="14606"/>
  </conditionalFormatting>
  <conditionalFormatting sqref="A664:A682">
    <cfRule type="duplicateValues" dxfId="505" priority="14607"/>
  </conditionalFormatting>
  <conditionalFormatting sqref="A663">
    <cfRule type="duplicateValues" dxfId="504" priority="26"/>
  </conditionalFormatting>
  <conditionalFormatting sqref="A663">
    <cfRule type="duplicateValues" dxfId="503" priority="25"/>
  </conditionalFormatting>
  <conditionalFormatting sqref="A663">
    <cfRule type="duplicateValues" dxfId="502" priority="24"/>
  </conditionalFormatting>
  <conditionalFormatting sqref="A663">
    <cfRule type="duplicateValues" dxfId="501" priority="27"/>
  </conditionalFormatting>
  <conditionalFormatting sqref="A663">
    <cfRule type="duplicateValues" dxfId="500" priority="28"/>
  </conditionalFormatting>
  <conditionalFormatting sqref="A663">
    <cfRule type="duplicateValues" dxfId="499" priority="23"/>
  </conditionalFormatting>
  <conditionalFormatting sqref="A663">
    <cfRule type="duplicateValues" dxfId="498" priority="22"/>
  </conditionalFormatting>
  <conditionalFormatting sqref="A663">
    <cfRule type="duplicateValues" dxfId="497" priority="21"/>
  </conditionalFormatting>
  <conditionalFormatting sqref="A663">
    <cfRule type="duplicateValues" dxfId="496" priority="20"/>
  </conditionalFormatting>
  <conditionalFormatting sqref="A663">
    <cfRule type="duplicateValues" dxfId="495" priority="19"/>
  </conditionalFormatting>
  <conditionalFormatting sqref="A663">
    <cfRule type="duplicateValues" dxfId="494" priority="18"/>
  </conditionalFormatting>
  <conditionalFormatting sqref="A685:A1048576 A1:A682">
    <cfRule type="duplicateValues" dxfId="493" priority="6"/>
  </conditionalFormatting>
  <conditionalFormatting sqref="A683:A684">
    <cfRule type="duplicateValues" dxfId="492" priority="4"/>
  </conditionalFormatting>
  <conditionalFormatting sqref="A683:A684">
    <cfRule type="duplicateValues" dxfId="491" priority="5"/>
  </conditionalFormatting>
  <conditionalFormatting sqref="A683:A684">
    <cfRule type="duplicateValues" dxfId="490" priority="3"/>
  </conditionalFormatting>
  <conditionalFormatting sqref="A692">
    <cfRule type="duplicateValues" dxfId="489" priority="1"/>
  </conditionalFormatting>
  <conditionalFormatting sqref="A692">
    <cfRule type="duplicateValues" dxfId="488" priority="2"/>
  </conditionalFormatting>
  <conditionalFormatting sqref="A601:A617">
    <cfRule type="duplicateValues" dxfId="487" priority="14628"/>
  </conditionalFormatting>
  <conditionalFormatting sqref="A601:A617">
    <cfRule type="duplicateValues" dxfId="486" priority="14636"/>
  </conditionalFormatting>
  <conditionalFormatting sqref="A593:A599">
    <cfRule type="duplicateValues" dxfId="485" priority="14657"/>
  </conditionalFormatting>
  <conditionalFormatting sqref="A593:A599">
    <cfRule type="duplicateValues" dxfId="484" priority="14665"/>
  </conditionalFormatting>
  <conditionalFormatting sqref="A484:A488">
    <cfRule type="duplicateValues" dxfId="483" priority="14682"/>
  </conditionalFormatting>
  <conditionalFormatting sqref="A484:A488">
    <cfRule type="duplicateValues" dxfId="482" priority="14686"/>
  </conditionalFormatting>
  <conditionalFormatting sqref="A396:A461">
    <cfRule type="duplicateValues" dxfId="481" priority="14705"/>
  </conditionalFormatting>
  <conditionalFormatting sqref="A396:A461">
    <cfRule type="duplicateValues" dxfId="480" priority="14707"/>
  </conditionalFormatting>
  <conditionalFormatting sqref="A341:A395">
    <cfRule type="duplicateValues" dxfId="479" priority="14783"/>
  </conditionalFormatting>
  <conditionalFormatting sqref="A341:A395">
    <cfRule type="duplicateValues" dxfId="478" priority="14784"/>
  </conditionalFormatting>
  <conditionalFormatting sqref="A282:A306">
    <cfRule type="duplicateValues" dxfId="477" priority="14799"/>
  </conditionalFormatting>
  <conditionalFormatting sqref="A282:A306">
    <cfRule type="duplicateValues" dxfId="476" priority="14801"/>
  </conditionalFormatting>
  <conditionalFormatting sqref="A235:A271">
    <cfRule type="duplicateValues" dxfId="475" priority="14850"/>
  </conditionalFormatting>
  <conditionalFormatting sqref="A235:A271">
    <cfRule type="duplicateValues" dxfId="474" priority="14852"/>
  </conditionalFormatting>
  <conditionalFormatting sqref="A139:A228 A103:A129 A131:A137">
    <cfRule type="duplicateValues" dxfId="473" priority="14872"/>
  </conditionalFormatting>
  <conditionalFormatting sqref="A139:A228 A103:A129 A131:A137">
    <cfRule type="duplicateValues" dxfId="472" priority="14876"/>
  </conditionalFormatting>
  <conditionalFormatting sqref="A97">
    <cfRule type="duplicateValues" dxfId="471" priority="14889"/>
  </conditionalFormatting>
  <conditionalFormatting sqref="A97">
    <cfRule type="duplicateValues" dxfId="470" priority="14890"/>
  </conditionalFormatting>
  <conditionalFormatting sqref="A7 A10:A67">
    <cfRule type="duplicateValues" dxfId="469" priority="15017"/>
  </conditionalFormatting>
  <conditionalFormatting sqref="A7 A10:A86">
    <cfRule type="duplicateValues" dxfId="468" priority="15020"/>
  </conditionalFormatting>
  <conditionalFormatting sqref="A7 A10:A88">
    <cfRule type="duplicateValues" dxfId="467" priority="15023"/>
  </conditionalFormatting>
  <conditionalFormatting sqref="A7 A10:A91">
    <cfRule type="duplicateValues" dxfId="466" priority="15026"/>
  </conditionalFormatting>
  <conditionalFormatting sqref="A7 A10:A96">
    <cfRule type="duplicateValues" dxfId="465" priority="15029"/>
  </conditionalFormatting>
  <conditionalFormatting sqref="A7 A10:A102">
    <cfRule type="duplicateValues" dxfId="464" priority="15032"/>
  </conditionalFormatting>
  <conditionalFormatting sqref="A7 A9:A102">
    <cfRule type="duplicateValues" dxfId="463" priority="15035"/>
  </conditionalFormatting>
  <hyperlinks>
    <hyperlink ref="A356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1" max="1" width="25.140625" bestFit="1" customWidth="1"/>
  </cols>
  <sheetData>
    <row r="2" spans="1:5" ht="39" customHeight="1" x14ac:dyDescent="0.25">
      <c r="A2" s="23" t="s">
        <v>143</v>
      </c>
      <c r="B2" s="23" t="s">
        <v>201</v>
      </c>
      <c r="C2" s="23" t="s">
        <v>142</v>
      </c>
      <c r="D2" s="23" t="s">
        <v>141</v>
      </c>
      <c r="E2" s="23" t="s">
        <v>498</v>
      </c>
    </row>
    <row r="3" spans="1:5" ht="15.75" x14ac:dyDescent="0.25">
      <c r="A3" s="9" t="str">
        <f>Spisok!A7</f>
        <v>Aas Armo</v>
      </c>
      <c r="B3" s="8">
        <f>Spisok!B7</f>
        <v>0</v>
      </c>
      <c r="C3" s="8">
        <f>Spisok!C7</f>
        <v>1</v>
      </c>
      <c r="D3" s="8" t="str">
        <f>Spisok!D7</f>
        <v>EST</v>
      </c>
      <c r="E3" s="17"/>
    </row>
    <row r="4" spans="1:5" ht="15.75" x14ac:dyDescent="0.25">
      <c r="A4" s="9" t="str">
        <f>Spisok!A8</f>
        <v>Abelitis Armands</v>
      </c>
      <c r="B4" s="8">
        <f>Spisok!B8</f>
        <v>0</v>
      </c>
      <c r="C4" s="8">
        <f>Spisok!C8</f>
        <v>2</v>
      </c>
      <c r="D4" s="8" t="str">
        <f>Spisok!D8</f>
        <v>USA</v>
      </c>
      <c r="E4" s="17"/>
    </row>
    <row r="5" spans="1:5" ht="15.75" x14ac:dyDescent="0.25">
      <c r="A5" s="9" t="str">
        <f>Spisok!A9</f>
        <v>Abols Lauris</v>
      </c>
      <c r="B5" s="8">
        <f>Spisok!B9</f>
        <v>0</v>
      </c>
      <c r="C5" s="8">
        <f>Spisok!C9</f>
        <v>0</v>
      </c>
      <c r="D5" s="8" t="str">
        <f>Spisok!D9</f>
        <v>LAT</v>
      </c>
      <c r="E5" s="17"/>
    </row>
    <row r="6" spans="1:5" ht="15.75" x14ac:dyDescent="0.25">
      <c r="A6" s="9" t="str">
        <f>Spisok!A10</f>
        <v>Adamovicsh Aivars</v>
      </c>
      <c r="B6" s="8">
        <f>Spisok!B10</f>
        <v>0</v>
      </c>
      <c r="C6" s="8">
        <f>Spisok!C10</f>
        <v>0</v>
      </c>
      <c r="D6" s="8" t="str">
        <f>Spisok!D10</f>
        <v>LAT</v>
      </c>
      <c r="E6" s="17"/>
    </row>
    <row r="7" spans="1:5" ht="15.75" x14ac:dyDescent="0.25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75" x14ac:dyDescent="0.25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75" x14ac:dyDescent="0.25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75" x14ac:dyDescent="0.25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75" x14ac:dyDescent="0.25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75" x14ac:dyDescent="0.25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75" x14ac:dyDescent="0.25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75" x14ac:dyDescent="0.25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75" x14ac:dyDescent="0.25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75" x14ac:dyDescent="0.25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75" x14ac:dyDescent="0.25">
      <c r="A17" s="9" t="str">
        <f>Spisok!A11</f>
        <v>Afanasyev Yaroslav</v>
      </c>
      <c r="B17" s="8">
        <f>Spisok!B11</f>
        <v>0</v>
      </c>
      <c r="C17" s="8">
        <f>Spisok!C11</f>
        <v>0</v>
      </c>
      <c r="D17" s="8" t="str">
        <f>Spisok!D11</f>
        <v>GER</v>
      </c>
      <c r="E17" s="17"/>
    </row>
    <row r="18" spans="1:5" ht="15.75" x14ac:dyDescent="0.25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75" x14ac:dyDescent="0.25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75" x14ac:dyDescent="0.25">
      <c r="A20" s="9" t="str">
        <f>Spisok!A12</f>
        <v>Akentjevs Aleksandrs</v>
      </c>
      <c r="B20" s="8">
        <f>Spisok!B12</f>
        <v>0</v>
      </c>
      <c r="C20" s="8" t="str">
        <f>Spisok!C12</f>
        <v>CM</v>
      </c>
      <c r="D20" s="8" t="str">
        <f>Spisok!D12</f>
        <v>LAT</v>
      </c>
      <c r="E20" s="17"/>
    </row>
    <row r="21" spans="1:5" ht="15.75" x14ac:dyDescent="0.25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75" x14ac:dyDescent="0.25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75" x14ac:dyDescent="0.25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75" x14ac:dyDescent="0.25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75" x14ac:dyDescent="0.25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75" x14ac:dyDescent="0.25">
      <c r="A26" s="9" t="str">
        <f>Spisok!A13</f>
        <v>Aksiim Janis</v>
      </c>
      <c r="B26" s="8">
        <f>Spisok!B13</f>
        <v>0</v>
      </c>
      <c r="C26" s="8">
        <f>Spisok!C13</f>
        <v>0</v>
      </c>
      <c r="D26" s="8" t="str">
        <f>Spisok!D13</f>
        <v>EST</v>
      </c>
      <c r="E26" s="17"/>
    </row>
    <row r="27" spans="1:5" ht="15.75" x14ac:dyDescent="0.25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75" x14ac:dyDescent="0.25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75" x14ac:dyDescent="0.25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75" x14ac:dyDescent="0.25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75" x14ac:dyDescent="0.25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75" x14ac:dyDescent="0.25">
      <c r="A32" s="9" t="str">
        <f>Spisok!A14</f>
        <v>Alakin Valerij</v>
      </c>
      <c r="B32" s="8">
        <f>Spisok!B14</f>
        <v>0</v>
      </c>
      <c r="C32" s="8">
        <f>Spisok!C14</f>
        <v>0</v>
      </c>
      <c r="D32" s="8" t="str">
        <f>Spisok!D14</f>
        <v>RUS</v>
      </c>
      <c r="E32" s="17"/>
    </row>
    <row r="33" spans="1:5" ht="15.75" x14ac:dyDescent="0.25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75" x14ac:dyDescent="0.25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75" x14ac:dyDescent="0.25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75" x14ac:dyDescent="0.25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75" x14ac:dyDescent="0.25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75" x14ac:dyDescent="0.25">
      <c r="A38" s="9" t="str">
        <f>Spisok!A15</f>
        <v>Aleksandrovs Aigars</v>
      </c>
      <c r="B38" s="8" t="str">
        <f>Spisok!B15</f>
        <v>IGM</v>
      </c>
      <c r="C38" s="8" t="str">
        <f>Spisok!C15</f>
        <v>NM</v>
      </c>
      <c r="D38" s="8" t="str">
        <f>Spisok!D15</f>
        <v>LAT</v>
      </c>
      <c r="E38" s="17"/>
    </row>
    <row r="39" spans="1:5" ht="15.75" x14ac:dyDescent="0.25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75" x14ac:dyDescent="0.25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75" x14ac:dyDescent="0.25">
      <c r="A41" s="9" t="str">
        <f>Spisok!A16</f>
        <v>Alekseev Vyacheslav</v>
      </c>
      <c r="B41" s="8">
        <f>Spisok!B16</f>
        <v>0</v>
      </c>
      <c r="C41" s="8">
        <f>Spisok!C16</f>
        <v>3</v>
      </c>
      <c r="D41" s="8" t="str">
        <f>Spisok!D16</f>
        <v>RUS</v>
      </c>
      <c r="E41" s="17"/>
    </row>
    <row r="42" spans="1:5" ht="15.75" x14ac:dyDescent="0.25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75" x14ac:dyDescent="0.25">
      <c r="A43" s="9" t="str">
        <f>Spisok!A17</f>
        <v>Aleksejenko Stanislavs</v>
      </c>
      <c r="B43" s="8">
        <f>Spisok!B17</f>
        <v>0</v>
      </c>
      <c r="C43" s="8" t="str">
        <f>Spisok!C17</f>
        <v>CM</v>
      </c>
      <c r="D43" s="8" t="str">
        <f>Spisok!D17</f>
        <v>LAT</v>
      </c>
      <c r="E43" s="17"/>
    </row>
    <row r="44" spans="1:5" ht="15.75" x14ac:dyDescent="0.25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75" x14ac:dyDescent="0.25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75" x14ac:dyDescent="0.25">
      <c r="A46" s="9" t="str">
        <f>Spisok!A18</f>
        <v>Ali Haider Jutt</v>
      </c>
      <c r="B46" s="8">
        <f>Spisok!B18</f>
        <v>0</v>
      </c>
      <c r="C46" s="8">
        <f>Spisok!C18</f>
        <v>0</v>
      </c>
      <c r="D46" s="8" t="str">
        <f>Spisok!D18</f>
        <v>PAK</v>
      </c>
      <c r="E46" s="17"/>
    </row>
    <row r="47" spans="1:5" ht="15.75" x14ac:dyDescent="0.25">
      <c r="A47" s="9" t="str">
        <f>Spisok!A19</f>
        <v>Almuhametov Ramil</v>
      </c>
      <c r="B47" s="8">
        <f>Spisok!B19</f>
        <v>0</v>
      </c>
      <c r="C47" s="8">
        <f>Spisok!C19</f>
        <v>0</v>
      </c>
      <c r="D47" s="8" t="str">
        <f>Spisok!D19</f>
        <v>RUS</v>
      </c>
      <c r="E47" s="17"/>
    </row>
    <row r="48" spans="1:5" ht="15.75" x14ac:dyDescent="0.25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75" x14ac:dyDescent="0.25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75" x14ac:dyDescent="0.25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75" x14ac:dyDescent="0.25">
      <c r="A51" s="9" t="str">
        <f>Spisok!A20</f>
        <v>Anciferov Valiry</v>
      </c>
      <c r="B51" s="8">
        <f>Spisok!B20</f>
        <v>0</v>
      </c>
      <c r="C51" s="8">
        <f>Spisok!C20</f>
        <v>3</v>
      </c>
      <c r="D51" s="8" t="str">
        <f>Spisok!D20</f>
        <v>BLR</v>
      </c>
      <c r="E51" s="17"/>
    </row>
    <row r="52" spans="1:5" ht="15.75" x14ac:dyDescent="0.25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75" x14ac:dyDescent="0.25">
      <c r="A53" s="9" t="str">
        <f>Spisok!A21</f>
        <v>Andersons Eriks</v>
      </c>
      <c r="B53" s="8">
        <f>Spisok!B21</f>
        <v>0</v>
      </c>
      <c r="C53" s="8">
        <f>Spisok!C21</f>
        <v>0</v>
      </c>
      <c r="D53" s="8" t="str">
        <f>Spisok!D21</f>
        <v>LAT</v>
      </c>
      <c r="E53" s="17"/>
    </row>
    <row r="54" spans="1:5" ht="15.75" x14ac:dyDescent="0.25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75" x14ac:dyDescent="0.25">
      <c r="A55" s="9" t="str">
        <f>Spisok!A22</f>
        <v>Andersons Guntars</v>
      </c>
      <c r="B55" s="8">
        <f>Spisok!B22</f>
        <v>0</v>
      </c>
      <c r="C55" s="8">
        <f>Spisok!C22</f>
        <v>2</v>
      </c>
      <c r="D55" s="8" t="str">
        <f>Spisok!D22</f>
        <v>LAT</v>
      </c>
      <c r="E55" s="17"/>
    </row>
    <row r="56" spans="1:5" ht="15.75" x14ac:dyDescent="0.25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75" x14ac:dyDescent="0.25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75" x14ac:dyDescent="0.25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75" x14ac:dyDescent="0.25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75" x14ac:dyDescent="0.25">
      <c r="A60" s="9" t="str">
        <f>Spisok!A23</f>
        <v>Andersons Mikus</v>
      </c>
      <c r="B60" s="8">
        <f>Spisok!B23</f>
        <v>0</v>
      </c>
      <c r="C60" s="8" t="str">
        <f>Spisok!C23</f>
        <v>NM</v>
      </c>
      <c r="D60" s="8" t="str">
        <f>Spisok!D23</f>
        <v>LAT</v>
      </c>
      <c r="E60" s="17"/>
    </row>
    <row r="61" spans="1:5" ht="15.75" x14ac:dyDescent="0.25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75" x14ac:dyDescent="0.25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75" x14ac:dyDescent="0.25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75" x14ac:dyDescent="0.25">
      <c r="A64" s="9" t="str">
        <f>Spisok!A24</f>
        <v>Andrejev Gennadi</v>
      </c>
      <c r="B64" s="8">
        <f>Spisok!B24</f>
        <v>0</v>
      </c>
      <c r="C64" s="8">
        <f>Spisok!C24</f>
        <v>1</v>
      </c>
      <c r="D64" s="8" t="str">
        <f>Spisok!D24</f>
        <v>EST</v>
      </c>
      <c r="E64" s="17"/>
    </row>
    <row r="65" spans="1:5" ht="15.75" x14ac:dyDescent="0.25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75" x14ac:dyDescent="0.25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75" x14ac:dyDescent="0.25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75" x14ac:dyDescent="0.25">
      <c r="A68" s="9" t="str">
        <f>Spisok!A25</f>
        <v>Andriksons Alvis</v>
      </c>
      <c r="B68" s="8">
        <f>Spisok!B25</f>
        <v>0</v>
      </c>
      <c r="C68" s="8">
        <f>Spisok!C25</f>
        <v>4</v>
      </c>
      <c r="D68" s="8" t="str">
        <f>Spisok!D25</f>
        <v>LAT</v>
      </c>
      <c r="E68" s="17"/>
    </row>
    <row r="69" spans="1:5" ht="15.75" x14ac:dyDescent="0.25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75" x14ac:dyDescent="0.25">
      <c r="A70" s="9" t="str">
        <f>Spisok!A26</f>
        <v>Antons Elmars</v>
      </c>
      <c r="B70" s="8">
        <f>Spisok!B26</f>
        <v>0</v>
      </c>
      <c r="C70" s="8">
        <f>Spisok!C26</f>
        <v>0</v>
      </c>
      <c r="D70" s="8" t="str">
        <f>Spisok!D26</f>
        <v>LAT</v>
      </c>
      <c r="E70" s="17"/>
    </row>
    <row r="71" spans="1:5" ht="15.75" x14ac:dyDescent="0.25">
      <c r="A71" s="9" t="str">
        <f>Spisok!A27</f>
        <v>Antsaar Taimo</v>
      </c>
      <c r="B71" s="8">
        <f>Spisok!B27</f>
        <v>0</v>
      </c>
      <c r="C71" s="8">
        <f>Spisok!C27</f>
        <v>1</v>
      </c>
      <c r="D71" s="8" t="str">
        <f>Spisok!D27</f>
        <v>EST</v>
      </c>
      <c r="E71" s="17"/>
    </row>
    <row r="72" spans="1:5" ht="15.75" x14ac:dyDescent="0.25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75" x14ac:dyDescent="0.25">
      <c r="A73" s="9" t="str">
        <f>Spisok!A28</f>
        <v>Aparin Viktor</v>
      </c>
      <c r="B73" s="8">
        <f>Spisok!B28</f>
        <v>0</v>
      </c>
      <c r="C73" s="8">
        <f>Spisok!C28</f>
        <v>2</v>
      </c>
      <c r="D73" s="8" t="str">
        <f>Spisok!D28</f>
        <v>RUS</v>
      </c>
      <c r="E73" s="17"/>
    </row>
    <row r="74" spans="1:5" ht="15.75" x14ac:dyDescent="0.25">
      <c r="A74" s="9" t="str">
        <f>Spisok!A29</f>
        <v>Arajs Aivars</v>
      </c>
      <c r="B74" s="8">
        <f>Spisok!B29</f>
        <v>0</v>
      </c>
      <c r="C74" s="8">
        <f>Spisok!C29</f>
        <v>0</v>
      </c>
      <c r="D74" s="8" t="str">
        <f>Spisok!D29</f>
        <v>LAT</v>
      </c>
      <c r="E74" s="17"/>
    </row>
    <row r="75" spans="1:5" ht="15.75" x14ac:dyDescent="0.25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75" x14ac:dyDescent="0.25">
      <c r="A76" s="9" t="str">
        <f>Spisok!A30</f>
        <v>Aralov Maksim</v>
      </c>
      <c r="B76" s="8">
        <f>Spisok!B30</f>
        <v>0</v>
      </c>
      <c r="C76" s="8">
        <f>Spisok!C30</f>
        <v>0</v>
      </c>
      <c r="D76" s="8" t="str">
        <f>Spisok!D30</f>
        <v>RUS</v>
      </c>
      <c r="E76" s="17"/>
    </row>
    <row r="77" spans="1:5" ht="15.75" x14ac:dyDescent="0.25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75" x14ac:dyDescent="0.25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75" x14ac:dyDescent="0.25">
      <c r="A79" s="9" t="str">
        <f>Spisok!A31</f>
        <v>Arge Erich</v>
      </c>
      <c r="B79" s="8">
        <f>Spisok!B31</f>
        <v>0</v>
      </c>
      <c r="C79" s="8">
        <f>Spisok!C31</f>
        <v>0</v>
      </c>
      <c r="D79" s="8" t="str">
        <f>Spisok!D31</f>
        <v>EST</v>
      </c>
      <c r="E79" s="17"/>
    </row>
    <row r="80" spans="1:5" ht="15.75" x14ac:dyDescent="0.25">
      <c r="A80" s="9" t="str">
        <f>Spisok!A32</f>
        <v>Armuska Antons</v>
      </c>
      <c r="B80" s="8" t="str">
        <f>Spisok!B32</f>
        <v>IGM</v>
      </c>
      <c r="C80" s="8" t="str">
        <f>Spisok!C32</f>
        <v>NM</v>
      </c>
      <c r="D80" s="8" t="str">
        <f>Spisok!D32</f>
        <v>LAT</v>
      </c>
      <c r="E80" s="17"/>
    </row>
    <row r="81" spans="1:5" ht="15.75" x14ac:dyDescent="0.25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75" x14ac:dyDescent="0.25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75" x14ac:dyDescent="0.25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75" x14ac:dyDescent="0.25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75" x14ac:dyDescent="0.25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75" x14ac:dyDescent="0.25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75" x14ac:dyDescent="0.25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75" x14ac:dyDescent="0.25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75" x14ac:dyDescent="0.25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75" x14ac:dyDescent="0.25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75" x14ac:dyDescent="0.25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75" x14ac:dyDescent="0.25">
      <c r="A92" s="9" t="str">
        <f>Spisok!A33</f>
        <v>Aston Vallo</v>
      </c>
      <c r="B92" s="8">
        <f>Spisok!B33</f>
        <v>0</v>
      </c>
      <c r="C92" s="8">
        <f>Spisok!C33</f>
        <v>2</v>
      </c>
      <c r="D92" s="8" t="str">
        <f>Spisok!D33</f>
        <v>EST</v>
      </c>
      <c r="E92" s="17"/>
    </row>
    <row r="93" spans="1:5" ht="15.75" x14ac:dyDescent="0.25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75" x14ac:dyDescent="0.25">
      <c r="A94" s="9" t="str">
        <f>Spisok!A34</f>
        <v>Atslega Aigars</v>
      </c>
      <c r="B94" s="8">
        <f>Spisok!B34</f>
        <v>0</v>
      </c>
      <c r="C94" s="8" t="str">
        <f>Spisok!C34</f>
        <v>NM</v>
      </c>
      <c r="D94" s="8" t="str">
        <f>Spisok!D34</f>
        <v>LAT</v>
      </c>
      <c r="E94" s="17"/>
    </row>
    <row r="95" spans="1:5" ht="15.75" x14ac:dyDescent="0.25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75" x14ac:dyDescent="0.25">
      <c r="A96" s="9" t="str">
        <f>Spisok!A35</f>
        <v>Auninsh Egils</v>
      </c>
      <c r="B96" s="8" t="str">
        <f>Spisok!B35</f>
        <v>IM</v>
      </c>
      <c r="C96" s="8" t="str">
        <f>Spisok!C35</f>
        <v>CM</v>
      </c>
      <c r="D96" s="8" t="str">
        <f>Spisok!D35</f>
        <v>LAT</v>
      </c>
      <c r="E96" s="17"/>
    </row>
    <row r="97" spans="1:5" ht="15.75" x14ac:dyDescent="0.25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75" x14ac:dyDescent="0.25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75" x14ac:dyDescent="0.25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75" x14ac:dyDescent="0.25">
      <c r="A100" s="9" t="str">
        <f>Spisok!A36</f>
        <v>Ausejs Edvins</v>
      </c>
      <c r="B100" s="8">
        <f>Spisok!B36</f>
        <v>0</v>
      </c>
      <c r="C100" s="8">
        <f>Spisok!C36</f>
        <v>2</v>
      </c>
      <c r="D100" s="8" t="str">
        <f>Spisok!D36</f>
        <v>LAT</v>
      </c>
      <c r="E100" s="17"/>
    </row>
    <row r="101" spans="1:5" ht="15.75" x14ac:dyDescent="0.25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75" x14ac:dyDescent="0.25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75" x14ac:dyDescent="0.25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75" x14ac:dyDescent="0.25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75" x14ac:dyDescent="0.25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75" x14ac:dyDescent="0.25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75" x14ac:dyDescent="0.25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75" x14ac:dyDescent="0.25">
      <c r="A108" s="9" t="str">
        <f>Spisok!A37</f>
        <v>Auzinsh Toms</v>
      </c>
      <c r="B108" s="8">
        <f>Spisok!B37</f>
        <v>0</v>
      </c>
      <c r="C108" s="8">
        <f>Spisok!C37</f>
        <v>0</v>
      </c>
      <c r="D108" s="8" t="str">
        <f>Spisok!D37</f>
        <v>USA</v>
      </c>
      <c r="E108" s="17"/>
    </row>
    <row r="109" spans="1:5" ht="15.75" x14ac:dyDescent="0.25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75" x14ac:dyDescent="0.25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75" x14ac:dyDescent="0.25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75" x14ac:dyDescent="0.25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75" x14ac:dyDescent="0.25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75" x14ac:dyDescent="0.25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75" x14ac:dyDescent="0.25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75" x14ac:dyDescent="0.25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75" x14ac:dyDescent="0.25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75" x14ac:dyDescent="0.25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75" x14ac:dyDescent="0.25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75" x14ac:dyDescent="0.25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75" x14ac:dyDescent="0.25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75" x14ac:dyDescent="0.25">
      <c r="A122" s="9" t="str">
        <f>Spisok!A38</f>
        <v>Auzinsh Vilnis</v>
      </c>
      <c r="B122" s="8">
        <f>Spisok!B38</f>
        <v>0</v>
      </c>
      <c r="C122" s="8">
        <f>Spisok!C38</f>
        <v>2</v>
      </c>
      <c r="D122" s="8" t="str">
        <f>Spisok!D38</f>
        <v>USA</v>
      </c>
      <c r="E122" s="17"/>
    </row>
    <row r="123" spans="1:5" ht="15.75" x14ac:dyDescent="0.25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75" x14ac:dyDescent="0.25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75" x14ac:dyDescent="0.25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75" x14ac:dyDescent="0.25">
      <c r="A126" s="9" t="str">
        <f>Spisok!A39</f>
        <v>Azeryer Vadim</v>
      </c>
      <c r="B126" s="8">
        <f>Spisok!B39</f>
        <v>0</v>
      </c>
      <c r="C126" s="8">
        <f>Spisok!C39</f>
        <v>0</v>
      </c>
      <c r="D126" s="8" t="str">
        <f>Spisok!D39</f>
        <v>RUS</v>
      </c>
      <c r="E126" s="17"/>
    </row>
    <row r="127" spans="1:5" ht="15.75" x14ac:dyDescent="0.25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75" x14ac:dyDescent="0.25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75" x14ac:dyDescent="0.25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75" x14ac:dyDescent="0.25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75" x14ac:dyDescent="0.25">
      <c r="A131" s="9" t="str">
        <f>Spisok!A40</f>
        <v>Bajars Sandris</v>
      </c>
      <c r="B131" s="8">
        <f>Spisok!B40</f>
        <v>0</v>
      </c>
      <c r="C131" s="8">
        <f>Spisok!C40</f>
        <v>3</v>
      </c>
      <c r="D131" s="8" t="str">
        <f>Spisok!D40</f>
        <v>USA</v>
      </c>
      <c r="E131" s="17"/>
    </row>
    <row r="132" spans="1:5" ht="15.75" x14ac:dyDescent="0.25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75" x14ac:dyDescent="0.25">
      <c r="A133" s="9" t="str">
        <f>Spisok!A41</f>
        <v>Balabanov Viktor</v>
      </c>
      <c r="B133" s="8">
        <f>Spisok!B41</f>
        <v>0</v>
      </c>
      <c r="C133" s="8">
        <f>Spisok!C41</f>
        <v>1</v>
      </c>
      <c r="D133" s="8" t="str">
        <f>Spisok!D41</f>
        <v>RUS</v>
      </c>
      <c r="E133" s="17"/>
    </row>
    <row r="134" spans="1:5" ht="15.75" x14ac:dyDescent="0.25">
      <c r="A134" s="9" t="str">
        <f>Spisok!A42</f>
        <v>Balinskis Juris</v>
      </c>
      <c r="B134" s="8">
        <f>Spisok!B42</f>
        <v>0</v>
      </c>
      <c r="C134" s="8">
        <f>Spisok!C42</f>
        <v>4</v>
      </c>
      <c r="D134" s="8" t="str">
        <f>Spisok!D42</f>
        <v>LAT</v>
      </c>
      <c r="E134" s="17"/>
    </row>
    <row r="135" spans="1:5" ht="15.75" x14ac:dyDescent="0.25">
      <c r="A135" s="9" t="str">
        <f>Spisok!A43</f>
        <v>Balodis Alvis</v>
      </c>
      <c r="B135" s="8">
        <f>Spisok!B43</f>
        <v>0</v>
      </c>
      <c r="C135" s="8">
        <f>Spisok!C43</f>
        <v>0</v>
      </c>
      <c r="D135" s="8" t="str">
        <f>Spisok!D43</f>
        <v>LAT</v>
      </c>
      <c r="E135" s="17"/>
    </row>
    <row r="136" spans="1:5" ht="15.75" x14ac:dyDescent="0.25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75" x14ac:dyDescent="0.25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75" x14ac:dyDescent="0.25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75" x14ac:dyDescent="0.25">
      <c r="A139" s="9" t="str">
        <f>Spisok!A44</f>
        <v>Balodis Gunars</v>
      </c>
      <c r="B139" s="8">
        <f>Spisok!B44</f>
        <v>0</v>
      </c>
      <c r="C139" s="8" t="str">
        <f>Spisok!C44</f>
        <v>NM</v>
      </c>
      <c r="D139" s="8" t="str">
        <f>Spisok!D44</f>
        <v>LAT</v>
      </c>
      <c r="E139" s="17"/>
    </row>
    <row r="140" spans="1:5" ht="15.75" x14ac:dyDescent="0.25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75" x14ac:dyDescent="0.25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75" x14ac:dyDescent="0.25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75" x14ac:dyDescent="0.25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75" x14ac:dyDescent="0.25">
      <c r="A144" s="9" t="str">
        <f>Spisok!A45</f>
        <v>Balodis Roberts</v>
      </c>
      <c r="B144" s="8">
        <f>Spisok!B45</f>
        <v>0</v>
      </c>
      <c r="C144" s="8">
        <f>Spisok!C45</f>
        <v>0</v>
      </c>
      <c r="D144" s="8" t="str">
        <f>Spisok!D45</f>
        <v>LAT</v>
      </c>
      <c r="E144" s="17"/>
    </row>
    <row r="145" spans="1:5" ht="15.75" x14ac:dyDescent="0.25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75" x14ac:dyDescent="0.25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75" x14ac:dyDescent="0.25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75" x14ac:dyDescent="0.25">
      <c r="A148" s="9" t="str">
        <f>Spisok!A46</f>
        <v>Barandich Dmitry</v>
      </c>
      <c r="B148" s="8">
        <f>Spisok!B46</f>
        <v>0</v>
      </c>
      <c r="C148" s="8">
        <f>Spisok!C46</f>
        <v>0</v>
      </c>
      <c r="D148" s="8" t="str">
        <f>Spisok!D46</f>
        <v>UKR</v>
      </c>
      <c r="E148" s="17"/>
    </row>
    <row r="149" spans="1:5" ht="15.75" x14ac:dyDescent="0.25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75" x14ac:dyDescent="0.25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75" x14ac:dyDescent="0.25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75" x14ac:dyDescent="0.25">
      <c r="A152" s="9" t="str">
        <f>Spisok!A47</f>
        <v>Baranovskis Leons</v>
      </c>
      <c r="B152" s="8">
        <f>Spisok!B47</f>
        <v>0</v>
      </c>
      <c r="C152" s="8">
        <f>Spisok!C47</f>
        <v>0</v>
      </c>
      <c r="D152" s="8" t="str">
        <f>Spisok!D47</f>
        <v>USA</v>
      </c>
      <c r="E152" s="17"/>
    </row>
    <row r="153" spans="1:5" ht="15.75" x14ac:dyDescent="0.25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75" x14ac:dyDescent="0.25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75" x14ac:dyDescent="0.25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75" x14ac:dyDescent="0.25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75" x14ac:dyDescent="0.25">
      <c r="A157" s="9" t="str">
        <f>Spisok!A48</f>
        <v>Barbaks Ziedonis</v>
      </c>
      <c r="B157" s="8">
        <f>Spisok!B48</f>
        <v>0</v>
      </c>
      <c r="C157" s="8">
        <f>Spisok!C48</f>
        <v>0</v>
      </c>
      <c r="D157" s="8" t="str">
        <f>Spisok!D48</f>
        <v>GBR</v>
      </c>
      <c r="E157" s="17"/>
    </row>
    <row r="158" spans="1:5" ht="15.75" x14ac:dyDescent="0.25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75" x14ac:dyDescent="0.25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75" x14ac:dyDescent="0.25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75" x14ac:dyDescent="0.25">
      <c r="A161" s="9" t="str">
        <f>Spisok!A49</f>
        <v>Barkov Anatoliy</v>
      </c>
      <c r="B161" s="8">
        <f>Spisok!B49</f>
        <v>0</v>
      </c>
      <c r="C161" s="8">
        <f>Spisok!C49</f>
        <v>0</v>
      </c>
      <c r="D161" s="8" t="str">
        <f>Spisok!D49</f>
        <v>RUS</v>
      </c>
      <c r="E161" s="17"/>
    </row>
    <row r="162" spans="1:5" ht="15.75" x14ac:dyDescent="0.25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75" x14ac:dyDescent="0.25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75" x14ac:dyDescent="0.25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75" x14ac:dyDescent="0.25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75" x14ac:dyDescent="0.25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75" x14ac:dyDescent="0.25">
      <c r="A167" s="9" t="str">
        <f>Spisok!A50</f>
        <v>Baumanis Aigars</v>
      </c>
      <c r="B167" s="8">
        <f>Spisok!B50</f>
        <v>0</v>
      </c>
      <c r="C167" s="8">
        <f>Spisok!C50</f>
        <v>0</v>
      </c>
      <c r="D167" s="8" t="str">
        <f>Spisok!D50</f>
        <v>LAT</v>
      </c>
      <c r="E167" s="17"/>
    </row>
    <row r="168" spans="1:5" ht="15.75" x14ac:dyDescent="0.25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75" x14ac:dyDescent="0.25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75" x14ac:dyDescent="0.25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75" x14ac:dyDescent="0.25">
      <c r="A171" s="9" t="str">
        <f>Spisok!A51</f>
        <v>Bazarov Dmitriy</v>
      </c>
      <c r="B171" s="8">
        <f>Spisok!B51</f>
        <v>0</v>
      </c>
      <c r="C171" s="8">
        <f>Spisok!C51</f>
        <v>1</v>
      </c>
      <c r="D171" s="8" t="str">
        <f>Spisok!D51</f>
        <v>RUS</v>
      </c>
      <c r="E171" s="17"/>
    </row>
    <row r="172" spans="1:5" ht="15.75" x14ac:dyDescent="0.25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75" x14ac:dyDescent="0.25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75" x14ac:dyDescent="0.25">
      <c r="A174" s="9" t="str">
        <f>Spisok!A52</f>
        <v>Bednarciks Stanislavs</v>
      </c>
      <c r="B174" s="8">
        <f>Spisok!B52</f>
        <v>0</v>
      </c>
      <c r="C174" s="8">
        <f>Spisok!C52</f>
        <v>1</v>
      </c>
      <c r="D174" s="8" t="str">
        <f>Spisok!D52</f>
        <v>LAT</v>
      </c>
      <c r="E174" s="17"/>
    </row>
    <row r="175" spans="1:5" ht="15.75" x14ac:dyDescent="0.25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75" x14ac:dyDescent="0.25">
      <c r="A176" s="9" t="str">
        <f>Spisok!A53</f>
        <v>Bekeris Fricis</v>
      </c>
      <c r="B176" s="8">
        <f>Spisok!B53</f>
        <v>0</v>
      </c>
      <c r="C176" s="8">
        <f>Spisok!C53</f>
        <v>0</v>
      </c>
      <c r="D176" s="8" t="str">
        <f>Spisok!D53</f>
        <v>LAT</v>
      </c>
      <c r="E176" s="17"/>
    </row>
    <row r="177" spans="1:5" ht="15.75" x14ac:dyDescent="0.25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75" x14ac:dyDescent="0.25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75" x14ac:dyDescent="0.25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75" x14ac:dyDescent="0.25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75" x14ac:dyDescent="0.25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75" x14ac:dyDescent="0.25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75" x14ac:dyDescent="0.25">
      <c r="A183" s="9" t="str">
        <f>Spisok!A54</f>
        <v>Belonoscenko Nikolajs</v>
      </c>
      <c r="B183" s="8">
        <f>Spisok!B54</f>
        <v>0</v>
      </c>
      <c r="C183" s="8">
        <f>Spisok!C54</f>
        <v>2</v>
      </c>
      <c r="D183" s="8" t="str">
        <f>Spisok!D54</f>
        <v>LAT</v>
      </c>
      <c r="E183" s="17"/>
    </row>
    <row r="184" spans="1:5" ht="15.75" x14ac:dyDescent="0.25">
      <c r="A184" s="9" t="str">
        <f>Spisok!A55</f>
        <v>Belov Sergey</v>
      </c>
      <c r="B184" s="8">
        <f>Spisok!B55</f>
        <v>0</v>
      </c>
      <c r="C184" s="8">
        <f>Spisok!C55</f>
        <v>1</v>
      </c>
      <c r="D184" s="8" t="str">
        <f>Spisok!D55</f>
        <v>BLR</v>
      </c>
      <c r="E184" s="17"/>
    </row>
    <row r="185" spans="1:5" ht="15.75" x14ac:dyDescent="0.25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75" x14ac:dyDescent="0.25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75" x14ac:dyDescent="0.25">
      <c r="A187" s="9" t="str">
        <f>Spisok!A56</f>
        <v>Bendzar Valerij</v>
      </c>
      <c r="B187" s="8">
        <f>Spisok!B56</f>
        <v>0</v>
      </c>
      <c r="C187" s="8">
        <f>Spisok!C56</f>
        <v>3</v>
      </c>
      <c r="D187" s="8" t="str">
        <f>Spisok!D56</f>
        <v>UKR</v>
      </c>
      <c r="E187" s="17"/>
    </row>
    <row r="188" spans="1:5" ht="15.75" x14ac:dyDescent="0.25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75" x14ac:dyDescent="0.25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75" x14ac:dyDescent="0.25">
      <c r="A190" s="9" t="str">
        <f>Spisok!A57</f>
        <v>Berzins Guntis</v>
      </c>
      <c r="B190" s="8">
        <f>Spisok!B57</f>
        <v>0</v>
      </c>
      <c r="C190" s="8">
        <f>Spisok!C57</f>
        <v>1</v>
      </c>
      <c r="D190" s="8" t="str">
        <f>Spisok!D57</f>
        <v>LAT</v>
      </c>
      <c r="E190" s="17"/>
    </row>
    <row r="191" spans="1:5" ht="15.75" x14ac:dyDescent="0.25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75" x14ac:dyDescent="0.25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75" x14ac:dyDescent="0.25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75" x14ac:dyDescent="0.25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75" x14ac:dyDescent="0.25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75" x14ac:dyDescent="0.25">
      <c r="A196" s="9" t="str">
        <f>Spisok!A58</f>
        <v>Berzinsh Edgars</v>
      </c>
      <c r="B196" s="8">
        <f>Spisok!B58</f>
        <v>0</v>
      </c>
      <c r="C196" s="8">
        <f>Spisok!C58</f>
        <v>3</v>
      </c>
      <c r="D196" s="8" t="str">
        <f>Spisok!D58</f>
        <v>LAT</v>
      </c>
      <c r="E196" s="17"/>
    </row>
    <row r="197" spans="1:5" ht="15.75" x14ac:dyDescent="0.25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75" x14ac:dyDescent="0.25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75" x14ac:dyDescent="0.25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75" x14ac:dyDescent="0.25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75" x14ac:dyDescent="0.25">
      <c r="A201" s="9" t="str">
        <f>Spisok!A59</f>
        <v>Berzinsh Juris</v>
      </c>
      <c r="B201" s="8">
        <f>Spisok!B59</f>
        <v>0</v>
      </c>
      <c r="C201" s="8">
        <f>Spisok!C59</f>
        <v>0</v>
      </c>
      <c r="D201" s="8" t="str">
        <f>Spisok!D59</f>
        <v>LAT</v>
      </c>
      <c r="E201" s="17"/>
    </row>
    <row r="202" spans="1:5" ht="15.75" x14ac:dyDescent="0.25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75" x14ac:dyDescent="0.25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75" x14ac:dyDescent="0.25">
      <c r="A204" s="9" t="str">
        <f>Spisok!A60</f>
        <v>Betlers Andris</v>
      </c>
      <c r="B204" s="8">
        <f>Spisok!B60</f>
        <v>0</v>
      </c>
      <c r="C204" s="8">
        <f>Spisok!C60</f>
        <v>3</v>
      </c>
      <c r="D204" s="8" t="str">
        <f>Spisok!D60</f>
        <v>LAT</v>
      </c>
      <c r="E204" s="17"/>
    </row>
    <row r="205" spans="1:5" ht="15.75" x14ac:dyDescent="0.25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75" x14ac:dyDescent="0.25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75" x14ac:dyDescent="0.25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75" x14ac:dyDescent="0.25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75" x14ac:dyDescent="0.25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75" x14ac:dyDescent="0.25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75" x14ac:dyDescent="0.25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75" x14ac:dyDescent="0.25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75" x14ac:dyDescent="0.25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75" x14ac:dyDescent="0.25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75" x14ac:dyDescent="0.25">
      <c r="A215" s="9" t="str">
        <f>Spisok!A61</f>
        <v>Bikse Girts</v>
      </c>
      <c r="B215" s="8">
        <f>Spisok!B61</f>
        <v>0</v>
      </c>
      <c r="C215" s="8" t="str">
        <f>Spisok!C61</f>
        <v>NM</v>
      </c>
      <c r="D215" s="8" t="str">
        <f>Spisok!D61</f>
        <v>LAT</v>
      </c>
      <c r="E215" s="17"/>
    </row>
    <row r="216" spans="1:5" ht="15.75" x14ac:dyDescent="0.25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75" x14ac:dyDescent="0.25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75" x14ac:dyDescent="0.25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75" x14ac:dyDescent="0.25">
      <c r="A219" s="9" t="str">
        <f>Spisok!A62</f>
        <v>Bilinskis Ainis</v>
      </c>
      <c r="B219" s="8">
        <f>Spisok!B62</f>
        <v>0</v>
      </c>
      <c r="C219" s="8">
        <f>Spisok!C62</f>
        <v>3</v>
      </c>
      <c r="D219" s="8" t="str">
        <f>Spisok!D62</f>
        <v>LAT</v>
      </c>
      <c r="E219" s="17"/>
    </row>
    <row r="220" spans="1:5" ht="15.75" x14ac:dyDescent="0.25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75" x14ac:dyDescent="0.25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75" x14ac:dyDescent="0.25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75" x14ac:dyDescent="0.25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75" x14ac:dyDescent="0.25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75" x14ac:dyDescent="0.25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75" x14ac:dyDescent="0.25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75" x14ac:dyDescent="0.25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75" x14ac:dyDescent="0.25">
      <c r="A228" s="9" t="str">
        <f>Spisok!A63</f>
        <v>Bilkins Edijs</v>
      </c>
      <c r="B228" s="8">
        <f>Spisok!B63</f>
        <v>0</v>
      </c>
      <c r="C228" s="8">
        <f>Spisok!C63</f>
        <v>3</v>
      </c>
      <c r="D228" s="8" t="str">
        <f>Spisok!D63</f>
        <v>LAT</v>
      </c>
      <c r="E228" s="17"/>
    </row>
    <row r="229" spans="1:5" ht="15.75" x14ac:dyDescent="0.25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75" x14ac:dyDescent="0.25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75" x14ac:dyDescent="0.25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75" x14ac:dyDescent="0.25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75" x14ac:dyDescent="0.25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75" x14ac:dyDescent="0.25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75" x14ac:dyDescent="0.25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75" x14ac:dyDescent="0.25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75" x14ac:dyDescent="0.25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75" x14ac:dyDescent="0.25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75" x14ac:dyDescent="0.25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75" x14ac:dyDescent="0.25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75" x14ac:dyDescent="0.25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75" x14ac:dyDescent="0.25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75" x14ac:dyDescent="0.25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75" x14ac:dyDescent="0.25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75" x14ac:dyDescent="0.25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75" x14ac:dyDescent="0.25">
      <c r="A246" s="9" t="str">
        <f>Spisok!A64</f>
        <v>Birin Oleg</v>
      </c>
      <c r="B246" s="8">
        <f>Spisok!B64</f>
        <v>0</v>
      </c>
      <c r="C246" s="8">
        <f>Spisok!C64</f>
        <v>1</v>
      </c>
      <c r="D246" s="8" t="str">
        <f>Spisok!D64</f>
        <v>RUS</v>
      </c>
      <c r="E246" s="17"/>
    </row>
    <row r="247" spans="1:5" ht="15.75" x14ac:dyDescent="0.25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75" x14ac:dyDescent="0.25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75" x14ac:dyDescent="0.25">
      <c r="A249" s="9" t="str">
        <f>Spisok!A65</f>
        <v>Birjukov Maksim</v>
      </c>
      <c r="B249" s="8">
        <f>Spisok!B65</f>
        <v>0</v>
      </c>
      <c r="C249" s="8">
        <f>Spisok!C65</f>
        <v>3</v>
      </c>
      <c r="D249" s="8" t="str">
        <f>Spisok!D65</f>
        <v>UKR</v>
      </c>
      <c r="E249" s="17"/>
    </row>
    <row r="250" spans="1:5" ht="15.75" x14ac:dyDescent="0.25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75" x14ac:dyDescent="0.25">
      <c r="A251" s="9" t="str">
        <f>Spisok!A66</f>
        <v>Birjukov Matvej</v>
      </c>
      <c r="B251" s="8">
        <f>Spisok!B66</f>
        <v>0</v>
      </c>
      <c r="C251" s="8">
        <f>Spisok!C66</f>
        <v>3</v>
      </c>
      <c r="D251" s="8" t="str">
        <f>Spisok!D66</f>
        <v>UKR</v>
      </c>
      <c r="E251" s="17"/>
    </row>
    <row r="252" spans="1:5" ht="15.75" x14ac:dyDescent="0.25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75" x14ac:dyDescent="0.25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75" x14ac:dyDescent="0.25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75" x14ac:dyDescent="0.25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75" x14ac:dyDescent="0.25">
      <c r="A256" s="9" t="str">
        <f>Spisok!A67</f>
        <v>Birkel Stephan</v>
      </c>
      <c r="B256" s="8">
        <f>Spisok!B67</f>
        <v>0</v>
      </c>
      <c r="C256" s="8">
        <f>Spisok!C67</f>
        <v>4</v>
      </c>
      <c r="D256" s="8" t="str">
        <f>Spisok!D67</f>
        <v>GER</v>
      </c>
      <c r="E256" s="17"/>
    </row>
    <row r="257" spans="1:5" ht="15.75" x14ac:dyDescent="0.25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75" x14ac:dyDescent="0.25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75" x14ac:dyDescent="0.25">
      <c r="A259" s="9" t="str">
        <f>Spisok!A68</f>
        <v>Bisovs Aldis</v>
      </c>
      <c r="B259" s="8" t="str">
        <f>Spisok!B68</f>
        <v>IM</v>
      </c>
      <c r="C259" s="8" t="str">
        <f>Spisok!C68</f>
        <v>NM</v>
      </c>
      <c r="D259" s="8" t="str">
        <f>Spisok!D68</f>
        <v>LAT</v>
      </c>
      <c r="E259" s="17"/>
    </row>
    <row r="260" spans="1:5" ht="15.75" x14ac:dyDescent="0.25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75" x14ac:dyDescent="0.25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75" x14ac:dyDescent="0.25">
      <c r="A262" s="9" t="str">
        <f>Spisok!A69</f>
        <v>Blakis Atis</v>
      </c>
      <c r="B262" s="8">
        <f>Spisok!B69</f>
        <v>0</v>
      </c>
      <c r="C262" s="8">
        <f>Spisok!C69</f>
        <v>3</v>
      </c>
      <c r="D262" s="8" t="str">
        <f>Spisok!D69</f>
        <v>USA</v>
      </c>
      <c r="E262" s="17"/>
    </row>
    <row r="263" spans="1:5" ht="15.75" x14ac:dyDescent="0.25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75" x14ac:dyDescent="0.25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75" x14ac:dyDescent="0.25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75" x14ac:dyDescent="0.25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75" x14ac:dyDescent="0.25">
      <c r="A267" s="9" t="str">
        <f>Spisok!A70</f>
        <v>Blums Imants</v>
      </c>
      <c r="B267" s="8" t="str">
        <f>Spisok!B70</f>
        <v>IGM</v>
      </c>
      <c r="C267" s="8" t="str">
        <f>Spisok!C70</f>
        <v>NM</v>
      </c>
      <c r="D267" s="8" t="str">
        <f>Spisok!D70</f>
        <v>LAT</v>
      </c>
      <c r="E267" s="17"/>
    </row>
    <row r="268" spans="1:5" ht="15.75" x14ac:dyDescent="0.25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75" x14ac:dyDescent="0.25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75" x14ac:dyDescent="0.25">
      <c r="A270" s="9" t="str">
        <f>Spisok!A71</f>
        <v>Bock Willy-Bernd</v>
      </c>
      <c r="B270" s="8">
        <f>Spisok!B71</f>
        <v>0</v>
      </c>
      <c r="C270" s="8">
        <f>Spisok!C71</f>
        <v>3</v>
      </c>
      <c r="D270" s="8" t="str">
        <f>Spisok!D71</f>
        <v>GER</v>
      </c>
      <c r="E270" s="17"/>
    </row>
    <row r="271" spans="1:5" ht="15.75" x14ac:dyDescent="0.25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75" x14ac:dyDescent="0.25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75" x14ac:dyDescent="0.25">
      <c r="A273" s="9" t="str">
        <f>Spisok!A72</f>
        <v>Bogdanovich Pavel</v>
      </c>
      <c r="B273" s="8">
        <f>Spisok!B72</f>
        <v>0</v>
      </c>
      <c r="C273" s="8">
        <f>Spisok!C72</f>
        <v>1</v>
      </c>
      <c r="D273" s="8" t="str">
        <f>Spisok!D72</f>
        <v>BLR</v>
      </c>
      <c r="E273" s="17"/>
    </row>
    <row r="274" spans="1:5" ht="15.75" x14ac:dyDescent="0.25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75" x14ac:dyDescent="0.25">
      <c r="A275" s="9" t="str">
        <f>Spisok!A73</f>
        <v>Bokatanov Petr</v>
      </c>
      <c r="B275" s="8">
        <f>Spisok!B73</f>
        <v>0</v>
      </c>
      <c r="C275" s="8">
        <f>Spisok!C73</f>
        <v>1</v>
      </c>
      <c r="D275" s="8" t="str">
        <f>Spisok!D73</f>
        <v>RUS</v>
      </c>
      <c r="E275" s="17"/>
    </row>
    <row r="276" spans="1:5" ht="15.75" x14ac:dyDescent="0.25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75" x14ac:dyDescent="0.25">
      <c r="A277" s="9" t="str">
        <f>Spisok!A74</f>
        <v>Bondars Igors</v>
      </c>
      <c r="B277" s="8">
        <f>Spisok!B74</f>
        <v>0</v>
      </c>
      <c r="C277" s="8">
        <f>Spisok!C74</f>
        <v>0</v>
      </c>
      <c r="D277" s="8" t="str">
        <f>Spisok!D74</f>
        <v>LAT</v>
      </c>
      <c r="E277" s="17"/>
    </row>
    <row r="278" spans="1:5" ht="15.75" x14ac:dyDescent="0.25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75" x14ac:dyDescent="0.25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75" x14ac:dyDescent="0.25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75" x14ac:dyDescent="0.25">
      <c r="A281" s="9" t="str">
        <f>Spisok!A75</f>
        <v>Bondzinski Jerzy</v>
      </c>
      <c r="B281" s="8">
        <f>Spisok!B75</f>
        <v>0</v>
      </c>
      <c r="C281" s="8">
        <f>Spisok!C75</f>
        <v>0</v>
      </c>
      <c r="D281" s="8" t="str">
        <f>Spisok!D75</f>
        <v>POL</v>
      </c>
      <c r="E281" s="17"/>
    </row>
    <row r="282" spans="1:5" ht="15.75" x14ac:dyDescent="0.25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75" x14ac:dyDescent="0.25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75" x14ac:dyDescent="0.25">
      <c r="A284" s="9" t="str">
        <f>Spisok!A76</f>
        <v>Boricevics Anatolijs</v>
      </c>
      <c r="B284" s="8">
        <f>Spisok!B76</f>
        <v>0</v>
      </c>
      <c r="C284" s="8">
        <f>Spisok!C76</f>
        <v>0</v>
      </c>
      <c r="D284" s="8" t="str">
        <f>Spisok!D76</f>
        <v>LAT</v>
      </c>
      <c r="E284" s="17"/>
    </row>
    <row r="285" spans="1:5" ht="15.75" x14ac:dyDescent="0.25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75" x14ac:dyDescent="0.25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75" x14ac:dyDescent="0.25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75" x14ac:dyDescent="0.25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75" x14ac:dyDescent="0.25">
      <c r="A289" s="9" t="str">
        <f>Spisok!A77</f>
        <v>Borsteins Andris</v>
      </c>
      <c r="B289" s="8">
        <f>Spisok!B77</f>
        <v>0</v>
      </c>
      <c r="C289" s="8">
        <f>Spisok!C77</f>
        <v>0</v>
      </c>
      <c r="D289" s="8" t="str">
        <f>Spisok!D77</f>
        <v>USA</v>
      </c>
      <c r="E289" s="17"/>
    </row>
    <row r="290" spans="1:5" ht="15.75" x14ac:dyDescent="0.25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75" x14ac:dyDescent="0.25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75" x14ac:dyDescent="0.25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75" x14ac:dyDescent="0.25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75" x14ac:dyDescent="0.25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75" x14ac:dyDescent="0.25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75" x14ac:dyDescent="0.25">
      <c r="A296" s="9" t="str">
        <f>Spisok!A78</f>
        <v>Borzov Boris</v>
      </c>
      <c r="B296" s="8">
        <f>Spisok!B78</f>
        <v>0</v>
      </c>
      <c r="C296" s="8">
        <f>Spisok!C78</f>
        <v>0</v>
      </c>
      <c r="D296" s="8" t="str">
        <f>Spisok!D78</f>
        <v>RUS</v>
      </c>
      <c r="E296" s="17"/>
    </row>
    <row r="297" spans="1:5" ht="15.75" x14ac:dyDescent="0.25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75" x14ac:dyDescent="0.25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75" x14ac:dyDescent="0.25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75" x14ac:dyDescent="0.25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75" x14ac:dyDescent="0.25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75" x14ac:dyDescent="0.25">
      <c r="A302" s="9" t="str">
        <f>Spisok!A79</f>
        <v>Boyko Vladimir</v>
      </c>
      <c r="B302" s="8">
        <f>Spisok!B79</f>
        <v>0</v>
      </c>
      <c r="C302" s="8">
        <f>Spisok!C79</f>
        <v>2</v>
      </c>
      <c r="D302" s="8" t="str">
        <f>Spisok!D79</f>
        <v>UKR</v>
      </c>
      <c r="E302" s="17"/>
    </row>
    <row r="303" spans="1:5" ht="15.75" x14ac:dyDescent="0.25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75" x14ac:dyDescent="0.25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75" x14ac:dyDescent="0.25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75" x14ac:dyDescent="0.25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75" x14ac:dyDescent="0.25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75" x14ac:dyDescent="0.25">
      <c r="A308" s="9" t="str">
        <f>Spisok!A80</f>
        <v>Bralitis Guntars</v>
      </c>
      <c r="B308" s="8" t="str">
        <f>Spisok!B80</f>
        <v>IGM</v>
      </c>
      <c r="C308" s="8" t="str">
        <f>Spisok!C80</f>
        <v>GM</v>
      </c>
      <c r="D308" s="8" t="str">
        <f>Spisok!D80</f>
        <v>USA</v>
      </c>
      <c r="E308" s="17"/>
    </row>
    <row r="309" spans="1:5" ht="15.75" x14ac:dyDescent="0.25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75" x14ac:dyDescent="0.25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75" x14ac:dyDescent="0.25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75" x14ac:dyDescent="0.25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75" x14ac:dyDescent="0.25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75" x14ac:dyDescent="0.25">
      <c r="A314" s="9" t="str">
        <f>Spisok!A81</f>
        <v>Brazdeikis Viljus</v>
      </c>
      <c r="B314" s="8">
        <f>Spisok!B81</f>
        <v>0</v>
      </c>
      <c r="C314" s="8">
        <f>Spisok!C81</f>
        <v>4</v>
      </c>
      <c r="D314" s="8" t="str">
        <f>Spisok!D81</f>
        <v>LAT</v>
      </c>
      <c r="E314" s="17"/>
    </row>
    <row r="315" spans="1:5" ht="15.75" x14ac:dyDescent="0.25">
      <c r="A315" s="9" t="str">
        <f>Spisok!A82</f>
        <v>Bremanis Andris</v>
      </c>
      <c r="B315" s="8">
        <f>Spisok!B82</f>
        <v>0</v>
      </c>
      <c r="C315" s="8">
        <f>Spisok!C82</f>
        <v>0</v>
      </c>
      <c r="D315" s="8" t="str">
        <f>Spisok!D82</f>
        <v>LAT</v>
      </c>
      <c r="E315" s="17"/>
    </row>
    <row r="316" spans="1:5" ht="15.75" x14ac:dyDescent="0.25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75" x14ac:dyDescent="0.25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75" x14ac:dyDescent="0.25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75" x14ac:dyDescent="0.25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75" x14ac:dyDescent="0.25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75" x14ac:dyDescent="0.25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75" x14ac:dyDescent="0.25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75" x14ac:dyDescent="0.25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75" x14ac:dyDescent="0.25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75" x14ac:dyDescent="0.25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75" x14ac:dyDescent="0.25">
      <c r="A326" s="9" t="str">
        <f>Spisok!A83</f>
        <v>Brikovs Kaspars</v>
      </c>
      <c r="B326" s="8">
        <f>Spisok!B83</f>
        <v>0</v>
      </c>
      <c r="C326" s="8">
        <f>Spisok!C83</f>
        <v>0</v>
      </c>
      <c r="D326" s="8" t="str">
        <f>Spisok!D83</f>
        <v>LAT</v>
      </c>
      <c r="E326" s="17"/>
    </row>
    <row r="327" spans="1:5" ht="15.75" x14ac:dyDescent="0.25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75" x14ac:dyDescent="0.25">
      <c r="A328" s="9" t="str">
        <f>Spisok!A84</f>
        <v>Brizga Guntis</v>
      </c>
      <c r="B328" s="8">
        <f>Spisok!B84</f>
        <v>0</v>
      </c>
      <c r="C328" s="8">
        <f>Spisok!C84</f>
        <v>1</v>
      </c>
      <c r="D328" s="8" t="str">
        <f>Spisok!D84</f>
        <v>LAT</v>
      </c>
      <c r="E328" s="17"/>
    </row>
    <row r="329" spans="1:5" ht="15.75" x14ac:dyDescent="0.25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75" x14ac:dyDescent="0.25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75" x14ac:dyDescent="0.25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75" x14ac:dyDescent="0.25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75" x14ac:dyDescent="0.25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75" x14ac:dyDescent="0.25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75" x14ac:dyDescent="0.25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75" x14ac:dyDescent="0.25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75" x14ac:dyDescent="0.25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75" x14ac:dyDescent="0.25">
      <c r="A338" s="9" t="str">
        <f>Spisok!A85</f>
        <v>Bruvelis Maris</v>
      </c>
      <c r="B338" s="8">
        <f>Spisok!B85</f>
        <v>0</v>
      </c>
      <c r="C338" s="8">
        <f>Spisok!C85</f>
        <v>4</v>
      </c>
      <c r="D338" s="8" t="str">
        <f>Spisok!D85</f>
        <v>LAT</v>
      </c>
      <c r="E338" s="17"/>
    </row>
    <row r="339" spans="1:5" ht="15.75" x14ac:dyDescent="0.25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75" x14ac:dyDescent="0.25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75" x14ac:dyDescent="0.25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75" x14ac:dyDescent="0.25">
      <c r="A342" s="9" t="str">
        <f>Spisok!A86</f>
        <v>Bulins Janis</v>
      </c>
      <c r="B342" s="8">
        <f>Spisok!B86</f>
        <v>0</v>
      </c>
      <c r="C342" s="8">
        <f>Spisok!C86</f>
        <v>1</v>
      </c>
      <c r="D342" s="8" t="str">
        <f>Spisok!D86</f>
        <v>LAT</v>
      </c>
      <c r="E342" s="17"/>
    </row>
    <row r="343" spans="1:5" ht="15.75" x14ac:dyDescent="0.25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75" x14ac:dyDescent="0.25">
      <c r="A344" s="9" t="str">
        <f>Spisok!A87</f>
        <v>Bulvans Juris</v>
      </c>
      <c r="B344" s="8">
        <f>Spisok!B87</f>
        <v>0</v>
      </c>
      <c r="C344" s="8">
        <f>Spisok!C87</f>
        <v>0</v>
      </c>
      <c r="D344" s="8" t="str">
        <f>Spisok!D87</f>
        <v>LAT</v>
      </c>
      <c r="E344" s="17"/>
    </row>
    <row r="345" spans="1:5" ht="15.75" x14ac:dyDescent="0.25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75" x14ac:dyDescent="0.25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75" x14ac:dyDescent="0.25">
      <c r="A347" s="9" t="str">
        <f>Spisok!A88</f>
        <v>Bumbieris Raivo</v>
      </c>
      <c r="B347" s="8">
        <f>Spisok!B88</f>
        <v>0</v>
      </c>
      <c r="C347" s="8" t="str">
        <f>Spisok!C88</f>
        <v>NM</v>
      </c>
      <c r="D347" s="8" t="str">
        <f>Spisok!D88</f>
        <v>LAT</v>
      </c>
      <c r="E347" s="17"/>
    </row>
    <row r="348" spans="1:5" ht="15.75" x14ac:dyDescent="0.25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75" x14ac:dyDescent="0.25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75" x14ac:dyDescent="0.25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75" x14ac:dyDescent="0.25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75" x14ac:dyDescent="0.25">
      <c r="A352" s="9" t="str">
        <f>Spisok!A89</f>
        <v>Burcevs Ingus</v>
      </c>
      <c r="B352" s="8">
        <f>Spisok!B89</f>
        <v>0</v>
      </c>
      <c r="C352" s="8">
        <f>Spisok!C89</f>
        <v>4</v>
      </c>
      <c r="D352" s="8" t="str">
        <f>Spisok!D89</f>
        <v>LAT</v>
      </c>
      <c r="E352" s="17"/>
    </row>
    <row r="353" spans="1:5" ht="15.75" x14ac:dyDescent="0.25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75" x14ac:dyDescent="0.25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75" x14ac:dyDescent="0.25">
      <c r="A355" s="9" t="str">
        <f>Spisok!A90</f>
        <v>Burk Ralf</v>
      </c>
      <c r="B355" s="8">
        <f>Spisok!B90</f>
        <v>0</v>
      </c>
      <c r="C355" s="8">
        <f>Spisok!C90</f>
        <v>2</v>
      </c>
      <c r="D355" s="8" t="str">
        <f>Spisok!D90</f>
        <v>EST</v>
      </c>
      <c r="E355" s="17"/>
    </row>
    <row r="356" spans="1:5" ht="15.75" x14ac:dyDescent="0.25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75" x14ac:dyDescent="0.25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75" x14ac:dyDescent="0.25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75" x14ac:dyDescent="0.25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75" x14ac:dyDescent="0.25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75" x14ac:dyDescent="0.25">
      <c r="A361" s="9" t="str">
        <f>Spisok!A91</f>
        <v>Butkevichs Edgars</v>
      </c>
      <c r="B361" s="8">
        <f>Spisok!B91</f>
        <v>0</v>
      </c>
      <c r="C361" s="8">
        <f>Spisok!C91</f>
        <v>0</v>
      </c>
      <c r="D361" s="8" t="str">
        <f>Spisok!D91</f>
        <v>LAT</v>
      </c>
      <c r="E361" s="17"/>
    </row>
    <row r="362" spans="1:5" ht="15.75" x14ac:dyDescent="0.25">
      <c r="A362" s="9" t="str">
        <f>Spisok!A92</f>
        <v>Caklis Aivars</v>
      </c>
      <c r="B362" s="8">
        <f>Spisok!B92</f>
        <v>0</v>
      </c>
      <c r="C362" s="8" t="str">
        <f>Spisok!C92</f>
        <v>NM</v>
      </c>
      <c r="D362" s="8" t="str">
        <f>Spisok!D92</f>
        <v>LAT</v>
      </c>
      <c r="E362" s="17"/>
    </row>
    <row r="363" spans="1:5" ht="15.75" x14ac:dyDescent="0.25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75" x14ac:dyDescent="0.25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75" x14ac:dyDescent="0.25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75" x14ac:dyDescent="0.25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75" x14ac:dyDescent="0.25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75" x14ac:dyDescent="0.25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75" x14ac:dyDescent="0.25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75" x14ac:dyDescent="0.25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75" x14ac:dyDescent="0.25">
      <c r="A371" s="9" t="str">
        <f>Spisok!A93</f>
        <v>Caklis Aivis</v>
      </c>
      <c r="B371" s="8">
        <f>Spisok!B93</f>
        <v>0</v>
      </c>
      <c r="C371" s="8">
        <f>Spisok!C93</f>
        <v>0</v>
      </c>
      <c r="D371" s="8" t="str">
        <f>Spisok!D93</f>
        <v>LAT</v>
      </c>
      <c r="E371" s="17"/>
    </row>
    <row r="372" spans="1:5" ht="15.75" x14ac:dyDescent="0.25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75" x14ac:dyDescent="0.25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75" x14ac:dyDescent="0.25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75" x14ac:dyDescent="0.25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75" x14ac:dyDescent="0.25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75" x14ac:dyDescent="0.25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75" x14ac:dyDescent="0.25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75" x14ac:dyDescent="0.25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75" x14ac:dyDescent="0.25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75" x14ac:dyDescent="0.25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75" x14ac:dyDescent="0.25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75" x14ac:dyDescent="0.25">
      <c r="A383" s="9" t="str">
        <f>Spisok!A94</f>
        <v>Caklis Imants</v>
      </c>
      <c r="B383" s="8">
        <f>Spisok!B94</f>
        <v>0</v>
      </c>
      <c r="C383" s="8">
        <f>Spisok!C94</f>
        <v>0</v>
      </c>
      <c r="D383" s="8" t="str">
        <f>Spisok!D94</f>
        <v>LAT</v>
      </c>
      <c r="E383" s="17"/>
    </row>
    <row r="384" spans="1:5" ht="15.75" x14ac:dyDescent="0.25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75" x14ac:dyDescent="0.25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75" x14ac:dyDescent="0.25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75" x14ac:dyDescent="0.25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75" x14ac:dyDescent="0.25">
      <c r="A388" s="9" t="str">
        <f>Spisok!A95</f>
        <v>Caklis Janis</v>
      </c>
      <c r="B388" s="8" t="str">
        <f>Spisok!B95</f>
        <v>IM</v>
      </c>
      <c r="C388" s="8">
        <f>Spisok!C95</f>
        <v>1</v>
      </c>
      <c r="D388" s="8" t="str">
        <f>Spisok!D95</f>
        <v>LAT</v>
      </c>
      <c r="E388" s="17"/>
    </row>
    <row r="389" spans="1:5" ht="15.75" x14ac:dyDescent="0.25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75" x14ac:dyDescent="0.25">
      <c r="A390" s="9" t="str">
        <f>Spisok!A96</f>
        <v>Cela Maris</v>
      </c>
      <c r="B390" s="8">
        <f>Spisok!B96</f>
        <v>0</v>
      </c>
      <c r="C390" s="8">
        <f>Spisok!C96</f>
        <v>3</v>
      </c>
      <c r="D390" s="8" t="str">
        <f>Spisok!D96</f>
        <v>LAT</v>
      </c>
      <c r="E390" s="17"/>
    </row>
    <row r="391" spans="1:5" ht="15.75" x14ac:dyDescent="0.25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462" priority="3"/>
  </conditionalFormatting>
  <conditionalFormatting sqref="A2">
    <cfRule type="duplicateValues" dxfId="461" priority="1766"/>
  </conditionalFormatting>
  <conditionalFormatting sqref="A2:A391">
    <cfRule type="duplicateValues" dxfId="460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6"/>
  <sheetViews>
    <sheetView workbookViewId="0">
      <pane ySplit="2" topLeftCell="A678" activePane="bottomLeft" state="frozen"/>
      <selection pane="bottomLeft" activeCell="J3" sqref="J3:J696"/>
    </sheetView>
  </sheetViews>
  <sheetFormatPr defaultRowHeight="15" x14ac:dyDescent="0.25"/>
  <cols>
    <col min="1" max="1" width="26" style="50" customWidth="1"/>
    <col min="2" max="2" width="10.85546875" style="91" customWidth="1"/>
    <col min="3" max="4" width="10.85546875" style="81" customWidth="1"/>
    <col min="5" max="10" width="10.85546875" style="91" customWidth="1"/>
  </cols>
  <sheetData>
    <row r="1" spans="1:10" ht="8.25" customHeight="1" x14ac:dyDescent="0.25">
      <c r="A1" s="28"/>
    </row>
    <row r="2" spans="1:10" s="67" customFormat="1" ht="36.75" customHeight="1" x14ac:dyDescent="0.25">
      <c r="A2" s="23" t="s">
        <v>143</v>
      </c>
      <c r="B2" s="80">
        <v>43101</v>
      </c>
      <c r="C2" s="80">
        <v>43141</v>
      </c>
      <c r="D2" s="80">
        <v>43176</v>
      </c>
      <c r="E2" s="80">
        <v>43211</v>
      </c>
      <c r="F2" s="80">
        <v>43260</v>
      </c>
      <c r="G2" s="80">
        <v>43295</v>
      </c>
      <c r="H2" s="80">
        <v>43330</v>
      </c>
      <c r="I2" s="80">
        <v>43358</v>
      </c>
      <c r="J2" s="80">
        <v>43456</v>
      </c>
    </row>
    <row r="3" spans="1:10" ht="15.75" x14ac:dyDescent="0.25">
      <c r="A3" s="92" t="s">
        <v>99</v>
      </c>
      <c r="B3" s="93">
        <v>1800</v>
      </c>
      <c r="C3" s="84">
        <v>1800</v>
      </c>
      <c r="D3" s="84">
        <v>1800</v>
      </c>
      <c r="E3" s="93">
        <v>1800</v>
      </c>
      <c r="F3" s="93">
        <v>1800</v>
      </c>
      <c r="G3" s="93">
        <v>1800</v>
      </c>
      <c r="H3" s="93">
        <v>1800</v>
      </c>
      <c r="I3" s="93">
        <v>1800</v>
      </c>
      <c r="J3" s="93">
        <v>1800</v>
      </c>
    </row>
    <row r="4" spans="1:10" ht="15.75" x14ac:dyDescent="0.25">
      <c r="A4" s="92" t="s">
        <v>628</v>
      </c>
      <c r="B4" s="93">
        <v>1607.1224253103887</v>
      </c>
      <c r="C4" s="93">
        <v>1607.1224253103887</v>
      </c>
      <c r="D4" s="93">
        <v>1607.1224253103887</v>
      </c>
      <c r="E4" s="93">
        <v>1607.1224253103887</v>
      </c>
      <c r="F4" s="93">
        <v>1607.1224253103887</v>
      </c>
      <c r="G4" s="93">
        <v>1607.1224253103887</v>
      </c>
      <c r="H4" s="93">
        <v>1607.1224253103887</v>
      </c>
      <c r="I4" s="93">
        <v>1607.1224253103887</v>
      </c>
      <c r="J4" s="93">
        <v>1607.1224253103887</v>
      </c>
    </row>
    <row r="5" spans="1:10" ht="15.75" x14ac:dyDescent="0.25">
      <c r="A5" s="92" t="s">
        <v>1140</v>
      </c>
      <c r="B5" s="93"/>
      <c r="C5" s="93"/>
      <c r="D5" s="93"/>
      <c r="E5" s="93"/>
      <c r="F5" s="93"/>
      <c r="G5" s="93">
        <v>1200</v>
      </c>
      <c r="H5" s="93">
        <v>1281.5420348808784</v>
      </c>
      <c r="I5" s="93">
        <v>1281.5420348808784</v>
      </c>
      <c r="J5" s="93">
        <v>1281.5420348808784</v>
      </c>
    </row>
    <row r="6" spans="1:10" s="50" customFormat="1" ht="15.75" x14ac:dyDescent="0.25">
      <c r="A6" s="92" t="s">
        <v>938</v>
      </c>
      <c r="B6" s="93">
        <v>1246.000030765998</v>
      </c>
      <c r="C6" s="93">
        <v>1246.000030765998</v>
      </c>
      <c r="D6" s="93">
        <v>1246.000030765998</v>
      </c>
      <c r="E6" s="93">
        <v>1246.000030765998</v>
      </c>
      <c r="F6" s="93">
        <v>1246.000030765998</v>
      </c>
      <c r="G6" s="93">
        <v>1246.000030765998</v>
      </c>
      <c r="H6" s="93">
        <v>1246.000030765998</v>
      </c>
      <c r="I6" s="93">
        <v>1246.000030765998</v>
      </c>
      <c r="J6" s="93">
        <v>1246.000030765998</v>
      </c>
    </row>
    <row r="7" spans="1:10" ht="15.75" x14ac:dyDescent="0.25">
      <c r="A7" s="92" t="s">
        <v>723</v>
      </c>
      <c r="B7" s="93">
        <v>1041</v>
      </c>
      <c r="C7" s="93">
        <v>1041</v>
      </c>
      <c r="D7" s="93">
        <v>1010</v>
      </c>
      <c r="E7" s="93">
        <v>1010</v>
      </c>
      <c r="F7" s="93">
        <v>986.85897973412671</v>
      </c>
      <c r="G7" s="93">
        <v>986.85897973412671</v>
      </c>
      <c r="H7" s="93">
        <v>986.85897973412671</v>
      </c>
      <c r="I7" s="93">
        <v>979</v>
      </c>
      <c r="J7" s="93">
        <v>979</v>
      </c>
    </row>
    <row r="8" spans="1:10" ht="15.75" x14ac:dyDescent="0.25">
      <c r="A8" s="92" t="s">
        <v>471</v>
      </c>
      <c r="B8" s="93">
        <v>1838</v>
      </c>
      <c r="C8" s="93">
        <v>1838</v>
      </c>
      <c r="D8" s="93">
        <v>1838</v>
      </c>
      <c r="E8" s="93">
        <v>1838</v>
      </c>
      <c r="F8" s="93">
        <v>1838</v>
      </c>
      <c r="G8" s="93">
        <v>1838</v>
      </c>
      <c r="H8" s="93">
        <v>1838</v>
      </c>
      <c r="I8" s="93">
        <v>1838</v>
      </c>
      <c r="J8" s="93">
        <v>1838</v>
      </c>
    </row>
    <row r="9" spans="1:10" ht="15.75" x14ac:dyDescent="0.25">
      <c r="A9" s="92" t="s">
        <v>678</v>
      </c>
      <c r="B9" s="93">
        <v>1583.3457749101156</v>
      </c>
      <c r="C9" s="93">
        <v>1553.3802122561876</v>
      </c>
      <c r="D9" s="93">
        <v>1553.3802122561876</v>
      </c>
      <c r="E9" s="93">
        <v>1553.3802122561876</v>
      </c>
      <c r="F9" s="93">
        <v>1553.3802122561876</v>
      </c>
      <c r="G9" s="93">
        <v>1553.3802122561876</v>
      </c>
      <c r="H9" s="93">
        <v>1553.3802122561876</v>
      </c>
      <c r="I9" s="93">
        <v>1553.3802122561876</v>
      </c>
      <c r="J9" s="93">
        <v>1553.3802122561876</v>
      </c>
    </row>
    <row r="10" spans="1:10" ht="15.75" x14ac:dyDescent="0.25">
      <c r="A10" s="92" t="s">
        <v>997</v>
      </c>
      <c r="B10" s="93">
        <v>1421.3439923013573</v>
      </c>
      <c r="C10" s="93">
        <v>1421.3439923013573</v>
      </c>
      <c r="D10" s="93">
        <v>1421.3439923013573</v>
      </c>
      <c r="E10" s="93">
        <v>1421.3439923013573</v>
      </c>
      <c r="F10" s="93">
        <v>1421.3439923013573</v>
      </c>
      <c r="G10" s="93">
        <v>1421.3439923013573</v>
      </c>
      <c r="H10" s="93">
        <v>1421.3439923013573</v>
      </c>
      <c r="I10" s="93">
        <v>1421.3439923013573</v>
      </c>
      <c r="J10" s="93">
        <v>1421.3439923013573</v>
      </c>
    </row>
    <row r="11" spans="1:10" ht="15.75" x14ac:dyDescent="0.25">
      <c r="A11" s="92" t="s">
        <v>137</v>
      </c>
      <c r="B11" s="93">
        <v>2004</v>
      </c>
      <c r="C11" s="93">
        <v>2004</v>
      </c>
      <c r="D11" s="93">
        <v>2004</v>
      </c>
      <c r="E11" s="93">
        <v>2004</v>
      </c>
      <c r="F11" s="93">
        <v>2004</v>
      </c>
      <c r="G11" s="93">
        <v>2004</v>
      </c>
      <c r="H11" s="93">
        <v>1959.4220726956262</v>
      </c>
      <c r="I11" s="93">
        <v>1959.4220726956262</v>
      </c>
      <c r="J11" s="93">
        <v>1959.4220726956262</v>
      </c>
    </row>
    <row r="12" spans="1:10" ht="15.75" x14ac:dyDescent="0.25">
      <c r="A12" s="92" t="s">
        <v>466</v>
      </c>
      <c r="B12" s="93">
        <v>1400</v>
      </c>
      <c r="C12" s="93">
        <v>1400</v>
      </c>
      <c r="D12" s="93">
        <v>1400</v>
      </c>
      <c r="E12" s="93">
        <v>1400</v>
      </c>
      <c r="F12" s="93">
        <v>1400</v>
      </c>
      <c r="G12" s="93">
        <v>1400</v>
      </c>
      <c r="H12" s="93">
        <v>1400</v>
      </c>
      <c r="I12" s="93">
        <v>1400</v>
      </c>
      <c r="J12" s="93">
        <v>1400</v>
      </c>
    </row>
    <row r="13" spans="1:10" ht="15.75" x14ac:dyDescent="0.25">
      <c r="A13" s="92" t="s">
        <v>401</v>
      </c>
      <c r="B13" s="93">
        <v>1900</v>
      </c>
      <c r="C13" s="93">
        <v>1900</v>
      </c>
      <c r="D13" s="93">
        <v>1900</v>
      </c>
      <c r="E13" s="93">
        <v>1900</v>
      </c>
      <c r="F13" s="93">
        <v>1900</v>
      </c>
      <c r="G13" s="93">
        <v>1900</v>
      </c>
      <c r="H13" s="93">
        <v>1900</v>
      </c>
      <c r="I13" s="93">
        <v>1900</v>
      </c>
      <c r="J13" s="93">
        <v>1900</v>
      </c>
    </row>
    <row r="14" spans="1:10" ht="15.75" x14ac:dyDescent="0.25">
      <c r="A14" s="92" t="s">
        <v>825</v>
      </c>
      <c r="B14" s="93">
        <v>1410.8142999566346</v>
      </c>
      <c r="C14" s="93">
        <v>1410.8142999566346</v>
      </c>
      <c r="D14" s="93">
        <v>1410.8142999566346</v>
      </c>
      <c r="E14" s="93">
        <v>1410.8142999566346</v>
      </c>
      <c r="F14" s="93">
        <v>1410.8142999566346</v>
      </c>
      <c r="G14" s="93">
        <v>1410.8142999566346</v>
      </c>
      <c r="H14" s="93">
        <v>1410.8142999566346</v>
      </c>
      <c r="I14" s="93">
        <v>1410.8142999566346</v>
      </c>
      <c r="J14" s="93">
        <v>1410.8142999566346</v>
      </c>
    </row>
    <row r="15" spans="1:10" ht="15.75" x14ac:dyDescent="0.25">
      <c r="A15" s="92" t="s">
        <v>780</v>
      </c>
      <c r="B15" s="93">
        <v>1497.37983018202</v>
      </c>
      <c r="C15" s="93">
        <v>1497.37983018202</v>
      </c>
      <c r="D15" s="93">
        <v>1497.37983018202</v>
      </c>
      <c r="E15" s="93">
        <v>1497.37983018202</v>
      </c>
      <c r="F15" s="93">
        <v>1497.37983018202</v>
      </c>
      <c r="G15" s="93">
        <v>1497.37983018202</v>
      </c>
      <c r="H15" s="93">
        <v>1497.37983018202</v>
      </c>
      <c r="I15" s="93">
        <v>1497.37983018202</v>
      </c>
      <c r="J15" s="93">
        <v>1497.37983018202</v>
      </c>
    </row>
    <row r="16" spans="1:10" ht="15.75" x14ac:dyDescent="0.25">
      <c r="A16" s="92" t="s">
        <v>554</v>
      </c>
      <c r="B16" s="93">
        <v>1469.697966960789</v>
      </c>
      <c r="C16" s="93">
        <v>1469.697966960789</v>
      </c>
      <c r="D16" s="93">
        <v>1469.697966960789</v>
      </c>
      <c r="E16" s="93">
        <v>1469.697966960789</v>
      </c>
      <c r="F16" s="93">
        <v>1469.697966960789</v>
      </c>
      <c r="G16" s="93">
        <v>1469.697966960789</v>
      </c>
      <c r="H16" s="93">
        <v>1469.697966960789</v>
      </c>
      <c r="I16" s="93">
        <v>1469.697966960789</v>
      </c>
      <c r="J16" s="93">
        <v>1469.697966960789</v>
      </c>
    </row>
    <row r="17" spans="1:10" ht="15.75" x14ac:dyDescent="0.25">
      <c r="A17" s="92" t="s">
        <v>1141</v>
      </c>
      <c r="B17" s="93"/>
      <c r="C17" s="93"/>
      <c r="D17" s="93"/>
      <c r="E17" s="93"/>
      <c r="F17" s="93"/>
      <c r="G17" s="93">
        <v>1200</v>
      </c>
      <c r="H17" s="93">
        <v>1279.8603870232353</v>
      </c>
      <c r="I17" s="93">
        <v>1279.8603870232353</v>
      </c>
      <c r="J17" s="93">
        <v>1279.8603870232353</v>
      </c>
    </row>
    <row r="18" spans="1:10" ht="15.75" x14ac:dyDescent="0.25">
      <c r="A18" s="92" t="s">
        <v>95</v>
      </c>
      <c r="B18" s="93">
        <v>1686</v>
      </c>
      <c r="C18" s="93">
        <v>1688.100853406311</v>
      </c>
      <c r="D18" s="93">
        <v>1680</v>
      </c>
      <c r="E18" s="93">
        <v>1709</v>
      </c>
      <c r="F18" s="93">
        <v>1711.9063371090383</v>
      </c>
      <c r="G18" s="93">
        <v>1692.3971197816891</v>
      </c>
      <c r="H18" s="93">
        <v>1670.3180692896635</v>
      </c>
      <c r="I18" s="93">
        <v>1670.3180692896635</v>
      </c>
      <c r="J18" s="93">
        <v>1670.3180692896635</v>
      </c>
    </row>
    <row r="19" spans="1:10" ht="15.75" x14ac:dyDescent="0.25">
      <c r="A19" s="92" t="s">
        <v>163</v>
      </c>
      <c r="B19" s="93">
        <v>2017.3265790242092</v>
      </c>
      <c r="C19" s="93">
        <v>2017.3265790242092</v>
      </c>
      <c r="D19" s="93">
        <v>2017.3265790242092</v>
      </c>
      <c r="E19" s="93">
        <v>2017.3265790242092</v>
      </c>
      <c r="F19" s="93">
        <v>2017.3265790242092</v>
      </c>
      <c r="G19" s="93">
        <v>2017.3265790242092</v>
      </c>
      <c r="H19" s="93">
        <v>1975.7796769130823</v>
      </c>
      <c r="I19" s="93">
        <v>1944</v>
      </c>
      <c r="J19" s="93">
        <v>1944</v>
      </c>
    </row>
    <row r="20" spans="1:10" ht="15.75" x14ac:dyDescent="0.25">
      <c r="A20" s="92" t="s">
        <v>548</v>
      </c>
      <c r="B20" s="93">
        <v>1800</v>
      </c>
      <c r="C20" s="93">
        <v>1800</v>
      </c>
      <c r="D20" s="93">
        <v>1800</v>
      </c>
      <c r="E20" s="93">
        <v>1800</v>
      </c>
      <c r="F20" s="93">
        <v>1800</v>
      </c>
      <c r="G20" s="93">
        <v>1800</v>
      </c>
      <c r="H20" s="93">
        <v>1800</v>
      </c>
      <c r="I20" s="93">
        <v>1800</v>
      </c>
      <c r="J20" s="93">
        <v>1800</v>
      </c>
    </row>
    <row r="21" spans="1:10" ht="15.75" x14ac:dyDescent="0.25">
      <c r="A21" s="92" t="s">
        <v>545</v>
      </c>
      <c r="B21" s="93">
        <v>1200</v>
      </c>
      <c r="C21" s="93">
        <v>1200</v>
      </c>
      <c r="D21" s="93">
        <v>1200</v>
      </c>
      <c r="E21" s="93">
        <v>1200</v>
      </c>
      <c r="F21" s="93">
        <v>1200</v>
      </c>
      <c r="G21" s="93">
        <v>1200</v>
      </c>
      <c r="H21" s="93">
        <v>1200</v>
      </c>
      <c r="I21" s="93">
        <v>1200</v>
      </c>
      <c r="J21" s="93">
        <v>1200</v>
      </c>
    </row>
    <row r="22" spans="1:10" ht="15.75" x14ac:dyDescent="0.25">
      <c r="A22" s="92" t="s">
        <v>797</v>
      </c>
      <c r="B22" s="93">
        <v>1562</v>
      </c>
      <c r="C22" s="93">
        <v>1562</v>
      </c>
      <c r="D22" s="93">
        <v>1562</v>
      </c>
      <c r="E22" s="93">
        <v>1562</v>
      </c>
      <c r="F22" s="93">
        <v>1562</v>
      </c>
      <c r="G22" s="93">
        <v>1562</v>
      </c>
      <c r="H22" s="93">
        <v>1562</v>
      </c>
      <c r="I22" s="93">
        <v>1562</v>
      </c>
      <c r="J22" s="93">
        <v>1562</v>
      </c>
    </row>
    <row r="23" spans="1:10" ht="15.75" x14ac:dyDescent="0.25">
      <c r="A23" s="92" t="s">
        <v>70</v>
      </c>
      <c r="B23" s="93">
        <v>1800</v>
      </c>
      <c r="C23" s="93">
        <v>1800</v>
      </c>
      <c r="D23" s="93">
        <v>1800</v>
      </c>
      <c r="E23" s="93">
        <v>1800</v>
      </c>
      <c r="F23" s="93">
        <v>1800</v>
      </c>
      <c r="G23" s="93">
        <v>1800</v>
      </c>
      <c r="H23" s="93">
        <v>1800</v>
      </c>
      <c r="I23" s="93">
        <v>1800</v>
      </c>
      <c r="J23" s="93">
        <v>1800</v>
      </c>
    </row>
    <row r="24" spans="1:10" ht="15.75" x14ac:dyDescent="0.25">
      <c r="A24" s="92" t="s">
        <v>571</v>
      </c>
      <c r="B24" s="93">
        <v>1606.7821982629243</v>
      </c>
      <c r="C24" s="93">
        <v>1606.7821982629243</v>
      </c>
      <c r="D24" s="93">
        <v>1606.7821982629243</v>
      </c>
      <c r="E24" s="93">
        <v>1606.7821982629243</v>
      </c>
      <c r="F24" s="93">
        <v>1606.7821982629243</v>
      </c>
      <c r="G24" s="93">
        <v>1606.7821982629243</v>
      </c>
      <c r="H24" s="93">
        <v>1606.7821982629243</v>
      </c>
      <c r="I24" s="93">
        <v>1606.7821982629243</v>
      </c>
      <c r="J24" s="93">
        <v>1606.7821982629243</v>
      </c>
    </row>
    <row r="25" spans="1:10" ht="15.75" x14ac:dyDescent="0.25">
      <c r="A25" s="92" t="s">
        <v>1043</v>
      </c>
      <c r="B25" s="93">
        <v>1818</v>
      </c>
      <c r="C25" s="93">
        <v>1818</v>
      </c>
      <c r="D25" s="93">
        <v>1818</v>
      </c>
      <c r="E25" s="93">
        <v>1818</v>
      </c>
      <c r="F25" s="93">
        <v>1818</v>
      </c>
      <c r="G25" s="93">
        <v>1818</v>
      </c>
      <c r="H25" s="93">
        <v>1766.095585089367</v>
      </c>
      <c r="I25" s="93">
        <v>1766.095585089367</v>
      </c>
      <c r="J25" s="93">
        <v>1766.095585089367</v>
      </c>
    </row>
    <row r="26" spans="1:10" ht="15.75" x14ac:dyDescent="0.25">
      <c r="A26" s="92" t="s">
        <v>999</v>
      </c>
      <c r="B26" s="93">
        <v>1180.8805071991731</v>
      </c>
      <c r="C26" s="93">
        <v>1180.8805071991731</v>
      </c>
      <c r="D26" s="93">
        <v>1180.8805071991731</v>
      </c>
      <c r="E26" s="93">
        <v>1180.8805071991731</v>
      </c>
      <c r="F26" s="93">
        <v>1180.8805071991731</v>
      </c>
      <c r="G26" s="93">
        <v>1180.8805071991731</v>
      </c>
      <c r="H26" s="93">
        <v>1180.8805071991731</v>
      </c>
      <c r="I26" s="93">
        <v>1180.8805071991731</v>
      </c>
      <c r="J26" s="93">
        <v>1180.8805071991731</v>
      </c>
    </row>
    <row r="27" spans="1:10" ht="15.75" x14ac:dyDescent="0.25">
      <c r="A27" s="92" t="s">
        <v>1152</v>
      </c>
      <c r="B27" s="93"/>
      <c r="C27" s="93"/>
      <c r="D27" s="93"/>
      <c r="E27" s="93"/>
      <c r="F27" s="93"/>
      <c r="G27" s="93"/>
      <c r="H27" s="93">
        <v>1200</v>
      </c>
      <c r="I27" s="93">
        <v>1241</v>
      </c>
      <c r="J27" s="93">
        <v>1241</v>
      </c>
    </row>
    <row r="28" spans="1:10" ht="15.75" x14ac:dyDescent="0.25">
      <c r="A28" s="92" t="s">
        <v>1038</v>
      </c>
      <c r="B28" s="93">
        <v>1987</v>
      </c>
      <c r="C28" s="93">
        <v>1929.761907310397</v>
      </c>
      <c r="D28" s="93">
        <v>1901</v>
      </c>
      <c r="E28" s="93">
        <v>1890</v>
      </c>
      <c r="F28" s="93">
        <v>1838.9665264794753</v>
      </c>
      <c r="G28" s="93">
        <v>1862.1289416204861</v>
      </c>
      <c r="H28" s="93">
        <v>1840.9002570404541</v>
      </c>
      <c r="I28" s="93">
        <v>1825</v>
      </c>
      <c r="J28" s="93">
        <v>1858.3032948175317</v>
      </c>
    </row>
    <row r="29" spans="1:10" ht="15.75" x14ac:dyDescent="0.25">
      <c r="A29" s="92" t="s">
        <v>456</v>
      </c>
      <c r="B29" s="93">
        <v>1600</v>
      </c>
      <c r="C29" s="93">
        <v>1600</v>
      </c>
      <c r="D29" s="93">
        <v>1600</v>
      </c>
      <c r="E29" s="93">
        <v>1600</v>
      </c>
      <c r="F29" s="93">
        <v>1600</v>
      </c>
      <c r="G29" s="93">
        <v>1600</v>
      </c>
      <c r="H29" s="93">
        <v>1600</v>
      </c>
      <c r="I29" s="93">
        <v>1600</v>
      </c>
      <c r="J29" s="93">
        <v>1600</v>
      </c>
    </row>
    <row r="30" spans="1:10" ht="15.75" x14ac:dyDescent="0.25">
      <c r="A30" s="92" t="s">
        <v>608</v>
      </c>
      <c r="B30" s="93">
        <v>1704</v>
      </c>
      <c r="C30" s="93">
        <v>1750.1147558140215</v>
      </c>
      <c r="D30" s="93">
        <v>1728</v>
      </c>
      <c r="E30" s="93">
        <v>1709</v>
      </c>
      <c r="F30" s="93">
        <v>1670.9175841574513</v>
      </c>
      <c r="G30" s="93">
        <v>1654.360311411953</v>
      </c>
      <c r="H30" s="93">
        <v>1600.456396644164</v>
      </c>
      <c r="I30" s="93">
        <v>1604</v>
      </c>
      <c r="J30" s="93">
        <v>1604</v>
      </c>
    </row>
    <row r="31" spans="1:10" ht="15.75" x14ac:dyDescent="0.25">
      <c r="A31" s="92" t="s">
        <v>939</v>
      </c>
      <c r="B31" s="93">
        <v>2240.1721488978856</v>
      </c>
      <c r="C31" s="93">
        <v>2240.1721488978856</v>
      </c>
      <c r="D31" s="93">
        <v>2240.1721488978856</v>
      </c>
      <c r="E31" s="93">
        <v>2240.1721488978856</v>
      </c>
      <c r="F31" s="93">
        <v>2240.1721488978856</v>
      </c>
      <c r="G31" s="93">
        <v>2240.1721488978856</v>
      </c>
      <c r="H31" s="93">
        <v>2240.1721488978856</v>
      </c>
      <c r="I31" s="93">
        <v>2240.1721488978856</v>
      </c>
      <c r="J31" s="93">
        <v>2240.1721488978856</v>
      </c>
    </row>
    <row r="32" spans="1:10" ht="15.75" x14ac:dyDescent="0.25">
      <c r="A32" s="92" t="s">
        <v>83</v>
      </c>
      <c r="B32" s="93">
        <v>1600</v>
      </c>
      <c r="C32" s="93">
        <v>1600</v>
      </c>
      <c r="D32" s="93">
        <v>1600</v>
      </c>
      <c r="E32" s="93">
        <v>1600</v>
      </c>
      <c r="F32" s="93">
        <v>1600</v>
      </c>
      <c r="G32" s="93">
        <v>1600</v>
      </c>
      <c r="H32" s="93">
        <v>1600</v>
      </c>
      <c r="I32" s="93">
        <v>1600</v>
      </c>
      <c r="J32" s="93">
        <v>1600</v>
      </c>
    </row>
    <row r="33" spans="1:10" ht="15.75" x14ac:dyDescent="0.25">
      <c r="A33" s="92" t="s">
        <v>940</v>
      </c>
      <c r="B33" s="93">
        <v>1501.7170688202625</v>
      </c>
      <c r="C33" s="93">
        <v>1501.7170688202625</v>
      </c>
      <c r="D33" s="93">
        <v>1501.7170688202625</v>
      </c>
      <c r="E33" s="93">
        <v>1501.7170688202625</v>
      </c>
      <c r="F33" s="93">
        <v>1501.7170688202625</v>
      </c>
      <c r="G33" s="93">
        <v>1501.7170688202625</v>
      </c>
      <c r="H33" s="93">
        <v>1501.7170688202625</v>
      </c>
      <c r="I33" s="93">
        <v>1501.7170688202625</v>
      </c>
      <c r="J33" s="93">
        <v>1501.7170688202625</v>
      </c>
    </row>
    <row r="34" spans="1:10" ht="15.75" x14ac:dyDescent="0.25">
      <c r="A34" s="92" t="s">
        <v>941</v>
      </c>
      <c r="B34" s="93">
        <v>1635.2813118465845</v>
      </c>
      <c r="C34" s="93">
        <v>1635.2813118465845</v>
      </c>
      <c r="D34" s="93">
        <v>1635.2813118465845</v>
      </c>
      <c r="E34" s="93">
        <v>1635.2813118465845</v>
      </c>
      <c r="F34" s="93">
        <v>1635.2813118465845</v>
      </c>
      <c r="G34" s="93">
        <v>1635.2813118465845</v>
      </c>
      <c r="H34" s="93">
        <v>1635.2813118465845</v>
      </c>
      <c r="I34" s="93">
        <v>1635.2813118465845</v>
      </c>
      <c r="J34" s="93">
        <v>1635.2813118465845</v>
      </c>
    </row>
    <row r="35" spans="1:10" ht="15.75" x14ac:dyDescent="0.25">
      <c r="A35" s="92" t="s">
        <v>1084</v>
      </c>
      <c r="B35" s="93">
        <v>1600</v>
      </c>
      <c r="C35" s="93">
        <v>1684.0156050853273</v>
      </c>
      <c r="D35" s="93">
        <v>1665</v>
      </c>
      <c r="E35" s="93">
        <v>1701</v>
      </c>
      <c r="F35" s="93">
        <v>1701</v>
      </c>
      <c r="G35" s="93">
        <v>1679.0774207433033</v>
      </c>
      <c r="H35" s="93">
        <v>1726.0409826734556</v>
      </c>
      <c r="I35" s="93">
        <v>1749</v>
      </c>
      <c r="J35" s="93">
        <v>1710.3932395417116</v>
      </c>
    </row>
    <row r="36" spans="1:10" ht="15.75" x14ac:dyDescent="0.25">
      <c r="A36" s="92" t="s">
        <v>509</v>
      </c>
      <c r="B36" s="93">
        <v>1437.613397096186</v>
      </c>
      <c r="C36" s="93">
        <v>1437.613397096186</v>
      </c>
      <c r="D36" s="93">
        <v>1437.613397096186</v>
      </c>
      <c r="E36" s="93">
        <v>1437.613397096186</v>
      </c>
      <c r="F36" s="93">
        <v>1437.613397096186</v>
      </c>
      <c r="G36" s="93">
        <v>1437.613397096186</v>
      </c>
      <c r="H36" s="93">
        <v>1437.613397096186</v>
      </c>
      <c r="I36" s="93">
        <v>1437.613397096186</v>
      </c>
      <c r="J36" s="93">
        <v>1437.613397096186</v>
      </c>
    </row>
    <row r="37" spans="1:10" ht="15.75" x14ac:dyDescent="0.25">
      <c r="A37" s="92" t="s">
        <v>127</v>
      </c>
      <c r="B37" s="93">
        <v>1556.9861162768802</v>
      </c>
      <c r="C37" s="93">
        <v>1556.9861162768802</v>
      </c>
      <c r="D37" s="93">
        <v>1556.9861162768802</v>
      </c>
      <c r="E37" s="93">
        <v>1558</v>
      </c>
      <c r="F37" s="93">
        <v>1558</v>
      </c>
      <c r="G37" s="93">
        <v>1558</v>
      </c>
      <c r="H37" s="93">
        <v>1558</v>
      </c>
      <c r="I37" s="93">
        <v>1558</v>
      </c>
      <c r="J37" s="93">
        <v>1558</v>
      </c>
    </row>
    <row r="38" spans="1:10" ht="15.75" x14ac:dyDescent="0.25">
      <c r="A38" s="92" t="s">
        <v>42</v>
      </c>
      <c r="B38" s="93">
        <v>1200</v>
      </c>
      <c r="C38" s="93">
        <v>1200</v>
      </c>
      <c r="D38" s="93">
        <v>1200</v>
      </c>
      <c r="E38" s="93">
        <v>1200</v>
      </c>
      <c r="F38" s="93">
        <v>1200</v>
      </c>
      <c r="G38" s="93">
        <v>1200</v>
      </c>
      <c r="H38" s="93">
        <v>1200</v>
      </c>
      <c r="I38" s="93">
        <v>1200</v>
      </c>
      <c r="J38" s="93">
        <v>1200</v>
      </c>
    </row>
    <row r="39" spans="1:10" ht="15.75" x14ac:dyDescent="0.25">
      <c r="A39" s="92" t="s">
        <v>1023</v>
      </c>
      <c r="B39" s="93">
        <v>1795</v>
      </c>
      <c r="C39" s="93">
        <v>1795</v>
      </c>
      <c r="D39" s="93">
        <v>1795</v>
      </c>
      <c r="E39" s="93">
        <v>1795</v>
      </c>
      <c r="F39" s="93">
        <v>1795</v>
      </c>
      <c r="G39" s="93">
        <v>1795</v>
      </c>
      <c r="H39" s="93">
        <v>1769.2781447922289</v>
      </c>
      <c r="I39" s="93">
        <v>1769.2781447922289</v>
      </c>
      <c r="J39" s="93">
        <v>1769.2781447922289</v>
      </c>
    </row>
    <row r="40" spans="1:10" ht="15.75" x14ac:dyDescent="0.25">
      <c r="A40" s="92" t="s">
        <v>159</v>
      </c>
      <c r="B40" s="93">
        <v>1919</v>
      </c>
      <c r="C40" s="93">
        <v>1920.0785144044712</v>
      </c>
      <c r="D40" s="93">
        <v>1920.0785144044712</v>
      </c>
      <c r="E40" s="93">
        <v>1920.0785144044712</v>
      </c>
      <c r="F40" s="93">
        <v>1920.0785144044712</v>
      </c>
      <c r="G40" s="93">
        <v>1929.5637922503693</v>
      </c>
      <c r="H40" s="93">
        <v>1849.1859098690725</v>
      </c>
      <c r="I40" s="93">
        <v>1867</v>
      </c>
      <c r="J40" s="93">
        <v>1867</v>
      </c>
    </row>
    <row r="41" spans="1:10" ht="15.75" x14ac:dyDescent="0.25">
      <c r="A41" s="92" t="s">
        <v>663</v>
      </c>
      <c r="B41" s="93">
        <v>1698</v>
      </c>
      <c r="C41" s="93">
        <v>1698</v>
      </c>
      <c r="D41" s="93">
        <v>1698</v>
      </c>
      <c r="E41" s="93">
        <v>1698</v>
      </c>
      <c r="F41" s="93">
        <v>1698</v>
      </c>
      <c r="G41" s="93">
        <v>1698</v>
      </c>
      <c r="H41" s="93">
        <v>1698</v>
      </c>
      <c r="I41" s="93">
        <v>1698</v>
      </c>
      <c r="J41" s="93">
        <v>1698</v>
      </c>
    </row>
    <row r="42" spans="1:10" ht="15.75" x14ac:dyDescent="0.25">
      <c r="A42" s="92" t="s">
        <v>828</v>
      </c>
      <c r="B42" s="93">
        <v>1386.841349106096</v>
      </c>
      <c r="C42" s="93">
        <v>1386.841349106096</v>
      </c>
      <c r="D42" s="93">
        <v>1386.841349106096</v>
      </c>
      <c r="E42" s="93">
        <v>1386.841349106096</v>
      </c>
      <c r="F42" s="93">
        <v>1386.841349106096</v>
      </c>
      <c r="G42" s="93">
        <v>1386.841349106096</v>
      </c>
      <c r="H42" s="93">
        <v>1386.841349106096</v>
      </c>
      <c r="I42" s="93">
        <v>1386.841349106096</v>
      </c>
      <c r="J42" s="93">
        <v>1386.841349106096</v>
      </c>
    </row>
    <row r="43" spans="1:10" ht="15.75" x14ac:dyDescent="0.25">
      <c r="A43" s="92" t="s">
        <v>1111</v>
      </c>
      <c r="B43" s="93"/>
      <c r="C43" s="93"/>
      <c r="D43" s="93"/>
      <c r="E43" s="93">
        <v>1200</v>
      </c>
      <c r="F43" s="93">
        <v>1200</v>
      </c>
      <c r="G43" s="93">
        <v>1200</v>
      </c>
      <c r="H43" s="93">
        <v>1200</v>
      </c>
      <c r="I43" s="93">
        <v>1200</v>
      </c>
      <c r="J43" s="93">
        <v>1200</v>
      </c>
    </row>
    <row r="44" spans="1:10" ht="15.75" x14ac:dyDescent="0.25">
      <c r="A44" s="92" t="s">
        <v>1119</v>
      </c>
      <c r="B44" s="93"/>
      <c r="C44" s="93"/>
      <c r="D44" s="93"/>
      <c r="E44" s="93">
        <v>1200</v>
      </c>
      <c r="F44" s="93">
        <v>1262.3050948941025</v>
      </c>
      <c r="G44" s="93">
        <v>1262.3050948941025</v>
      </c>
      <c r="H44" s="93">
        <v>1262.3050948941025</v>
      </c>
      <c r="I44" s="93">
        <v>1262.3050948941025</v>
      </c>
      <c r="J44" s="93">
        <v>1262.3050948941025</v>
      </c>
    </row>
    <row r="45" spans="1:10" ht="15.75" x14ac:dyDescent="0.25">
      <c r="A45" s="92" t="s">
        <v>1000</v>
      </c>
      <c r="B45" s="93">
        <v>1415.4628645228311</v>
      </c>
      <c r="C45" s="93">
        <v>1415.4628645228311</v>
      </c>
      <c r="D45" s="93">
        <v>1415.4628645228311</v>
      </c>
      <c r="E45" s="93">
        <v>1415.4628645228311</v>
      </c>
      <c r="F45" s="93">
        <v>1415.4628645228311</v>
      </c>
      <c r="G45" s="93">
        <v>1415.4628645228311</v>
      </c>
      <c r="H45" s="93">
        <v>1415.4628645228311</v>
      </c>
      <c r="I45" s="93">
        <v>1415.4628645228311</v>
      </c>
      <c r="J45" s="93">
        <v>1415.4628645228311</v>
      </c>
    </row>
    <row r="46" spans="1:10" ht="15.75" x14ac:dyDescent="0.25">
      <c r="A46" s="92" t="s">
        <v>798</v>
      </c>
      <c r="B46" s="93">
        <v>1458</v>
      </c>
      <c r="C46" s="93">
        <v>1458</v>
      </c>
      <c r="D46" s="93">
        <v>1458</v>
      </c>
      <c r="E46" s="93">
        <v>1458</v>
      </c>
      <c r="F46" s="93">
        <v>1458</v>
      </c>
      <c r="G46" s="93">
        <v>1458</v>
      </c>
      <c r="H46" s="93">
        <v>1458</v>
      </c>
      <c r="I46" s="93">
        <v>1402</v>
      </c>
      <c r="J46" s="93">
        <v>1402</v>
      </c>
    </row>
    <row r="47" spans="1:10" ht="15.75" x14ac:dyDescent="0.25">
      <c r="A47" s="92" t="s">
        <v>71</v>
      </c>
      <c r="B47" s="93">
        <v>1737.9666060742938</v>
      </c>
      <c r="C47" s="93">
        <v>1737.9666060742938</v>
      </c>
      <c r="D47" s="93">
        <v>1737.9666060742938</v>
      </c>
      <c r="E47" s="93">
        <v>1737.9666060742938</v>
      </c>
      <c r="F47" s="93">
        <v>1737.9666060742938</v>
      </c>
      <c r="G47" s="93">
        <v>1737.9666060742938</v>
      </c>
      <c r="H47" s="93">
        <v>1737.9666060742938</v>
      </c>
      <c r="I47" s="93">
        <v>1737.9666060742938</v>
      </c>
      <c r="J47" s="93">
        <v>1737.9666060742938</v>
      </c>
    </row>
    <row r="48" spans="1:10" ht="15.75" x14ac:dyDescent="0.25">
      <c r="A48" s="92" t="s">
        <v>1020</v>
      </c>
      <c r="B48" s="93">
        <v>1811</v>
      </c>
      <c r="C48" s="93">
        <v>1811</v>
      </c>
      <c r="D48" s="93">
        <v>1811</v>
      </c>
      <c r="E48" s="93">
        <v>1811</v>
      </c>
      <c r="F48" s="93">
        <v>1811</v>
      </c>
      <c r="G48" s="93">
        <v>1811</v>
      </c>
      <c r="H48" s="93">
        <v>1771.5583506361886</v>
      </c>
      <c r="I48" s="93">
        <v>1771.5583506361886</v>
      </c>
      <c r="J48" s="93">
        <v>1771.5583506361886</v>
      </c>
    </row>
    <row r="49" spans="1:10" ht="15.75" x14ac:dyDescent="0.25">
      <c r="A49" s="92" t="s">
        <v>1021</v>
      </c>
      <c r="B49" s="93">
        <v>1675.7986962106077</v>
      </c>
      <c r="C49" s="93">
        <v>1675.7986962106077</v>
      </c>
      <c r="D49" s="93">
        <v>1675.7986962106077</v>
      </c>
      <c r="E49" s="93">
        <v>1675.7986962106077</v>
      </c>
      <c r="F49" s="93">
        <v>1675.7986962106077</v>
      </c>
      <c r="G49" s="93">
        <v>1675.7986962106077</v>
      </c>
      <c r="H49" s="93">
        <v>1675.7986962106077</v>
      </c>
      <c r="I49" s="93">
        <v>1675.7986962106077</v>
      </c>
      <c r="J49" s="93">
        <v>1675.7986962106077</v>
      </c>
    </row>
    <row r="50" spans="1:10" ht="15.75" x14ac:dyDescent="0.25">
      <c r="A50" s="92" t="s">
        <v>1056</v>
      </c>
      <c r="B50" s="93">
        <v>1765</v>
      </c>
      <c r="C50" s="93">
        <v>1765</v>
      </c>
      <c r="D50" s="93">
        <v>1765</v>
      </c>
      <c r="E50" s="93">
        <v>1765</v>
      </c>
      <c r="F50" s="93">
        <v>1765</v>
      </c>
      <c r="G50" s="93">
        <v>1765</v>
      </c>
      <c r="H50" s="93">
        <v>1757.8430245657275</v>
      </c>
      <c r="I50" s="93">
        <v>1757.8430245657275</v>
      </c>
      <c r="J50" s="93">
        <v>1757.8430245657275</v>
      </c>
    </row>
    <row r="51" spans="1:10" ht="15.75" x14ac:dyDescent="0.25">
      <c r="A51" s="92" t="s">
        <v>68</v>
      </c>
      <c r="B51" s="93">
        <v>1800</v>
      </c>
      <c r="C51" s="93">
        <v>1800</v>
      </c>
      <c r="D51" s="93">
        <v>1800</v>
      </c>
      <c r="E51" s="93">
        <v>1800</v>
      </c>
      <c r="F51" s="93">
        <v>1800</v>
      </c>
      <c r="G51" s="93">
        <v>1800</v>
      </c>
      <c r="H51" s="93">
        <v>1800</v>
      </c>
      <c r="I51" s="93">
        <v>1800</v>
      </c>
      <c r="J51" s="93">
        <v>1800</v>
      </c>
    </row>
    <row r="52" spans="1:10" ht="15.75" x14ac:dyDescent="0.25">
      <c r="A52" s="92" t="s">
        <v>33</v>
      </c>
      <c r="B52" s="93">
        <v>1400</v>
      </c>
      <c r="C52" s="93">
        <v>1400</v>
      </c>
      <c r="D52" s="93">
        <v>1400</v>
      </c>
      <c r="E52" s="93">
        <v>1400</v>
      </c>
      <c r="F52" s="93">
        <v>1400</v>
      </c>
      <c r="G52" s="93">
        <v>1400</v>
      </c>
      <c r="H52" s="93">
        <v>1400</v>
      </c>
      <c r="I52" s="93">
        <v>1400</v>
      </c>
      <c r="J52" s="93">
        <v>1400</v>
      </c>
    </row>
    <row r="53" spans="1:10" ht="15.75" x14ac:dyDescent="0.25">
      <c r="A53" s="92" t="s">
        <v>1063</v>
      </c>
      <c r="B53" s="93">
        <v>1692</v>
      </c>
      <c r="C53" s="93">
        <v>1692</v>
      </c>
      <c r="D53" s="93">
        <v>1692</v>
      </c>
      <c r="E53" s="93">
        <v>1692</v>
      </c>
      <c r="F53" s="93">
        <v>1692</v>
      </c>
      <c r="G53" s="93">
        <v>1692</v>
      </c>
      <c r="H53" s="93">
        <v>1692</v>
      </c>
      <c r="I53" s="93">
        <v>1692</v>
      </c>
      <c r="J53" s="93">
        <v>1692</v>
      </c>
    </row>
    <row r="54" spans="1:10" ht="15.75" x14ac:dyDescent="0.25">
      <c r="A54" s="92" t="s">
        <v>942</v>
      </c>
      <c r="B54" s="93">
        <v>1583.2810314678236</v>
      </c>
      <c r="C54" s="93">
        <v>1583.2810314678236</v>
      </c>
      <c r="D54" s="93">
        <v>1583.2810314678236</v>
      </c>
      <c r="E54" s="93">
        <v>1583.2810314678236</v>
      </c>
      <c r="F54" s="93">
        <v>1583.2810314678236</v>
      </c>
      <c r="G54" s="93">
        <v>1583.2810314678236</v>
      </c>
      <c r="H54" s="93">
        <v>1579.7182770245581</v>
      </c>
      <c r="I54" s="93">
        <v>1579.7182770245581</v>
      </c>
      <c r="J54" s="93">
        <v>1579.7182770245581</v>
      </c>
    </row>
    <row r="55" spans="1:10" ht="15.75" x14ac:dyDescent="0.25">
      <c r="A55" s="92" t="s">
        <v>943</v>
      </c>
      <c r="B55" s="93">
        <v>1304.0037224772177</v>
      </c>
      <c r="C55" s="93">
        <v>1304.0037224772177</v>
      </c>
      <c r="D55" s="93">
        <v>1304.0037224772177</v>
      </c>
      <c r="E55" s="93">
        <v>1304.0037224772177</v>
      </c>
      <c r="F55" s="93">
        <v>1304.0037224772177</v>
      </c>
      <c r="G55" s="93">
        <v>1304.0037224772177</v>
      </c>
      <c r="H55" s="93">
        <v>1304.0037224772177</v>
      </c>
      <c r="I55" s="93">
        <v>1304.0037224772177</v>
      </c>
      <c r="J55" s="93">
        <v>1304.0037224772177</v>
      </c>
    </row>
    <row r="56" spans="1:10" ht="15.75" x14ac:dyDescent="0.25">
      <c r="A56" s="92" t="s">
        <v>659</v>
      </c>
      <c r="B56" s="93">
        <v>1560</v>
      </c>
      <c r="C56" s="93">
        <v>1560</v>
      </c>
      <c r="D56" s="93">
        <v>1560</v>
      </c>
      <c r="E56" s="93">
        <v>1560</v>
      </c>
      <c r="F56" s="93">
        <v>1560</v>
      </c>
      <c r="G56" s="93">
        <v>1560</v>
      </c>
      <c r="H56" s="93">
        <v>1560</v>
      </c>
      <c r="I56" s="93">
        <v>1560</v>
      </c>
      <c r="J56" s="93">
        <v>1560</v>
      </c>
    </row>
    <row r="57" spans="1:10" ht="15.75" x14ac:dyDescent="0.25">
      <c r="A57" s="92" t="s">
        <v>413</v>
      </c>
      <c r="B57" s="93">
        <v>2100</v>
      </c>
      <c r="C57" s="93">
        <v>2100</v>
      </c>
      <c r="D57" s="93">
        <v>2100</v>
      </c>
      <c r="E57" s="93">
        <v>2100</v>
      </c>
      <c r="F57" s="93">
        <v>2100</v>
      </c>
      <c r="G57" s="93">
        <v>2100</v>
      </c>
      <c r="H57" s="93">
        <v>2100</v>
      </c>
      <c r="I57" s="93">
        <v>2100</v>
      </c>
      <c r="J57" s="93">
        <v>2100</v>
      </c>
    </row>
    <row r="58" spans="1:10" ht="15.75" x14ac:dyDescent="0.25">
      <c r="A58" s="92" t="s">
        <v>396</v>
      </c>
      <c r="B58" s="93">
        <v>1400</v>
      </c>
      <c r="C58" s="93">
        <v>1400</v>
      </c>
      <c r="D58" s="93">
        <v>1400</v>
      </c>
      <c r="E58" s="93">
        <v>1400</v>
      </c>
      <c r="F58" s="93">
        <v>1400</v>
      </c>
      <c r="G58" s="93">
        <v>1400</v>
      </c>
      <c r="H58" s="93">
        <v>1400</v>
      </c>
      <c r="I58" s="93">
        <v>1400</v>
      </c>
      <c r="J58" s="93">
        <v>1400</v>
      </c>
    </row>
    <row r="59" spans="1:10" ht="15.75" x14ac:dyDescent="0.25">
      <c r="A59" s="92" t="s">
        <v>426</v>
      </c>
      <c r="B59" s="93">
        <v>1400</v>
      </c>
      <c r="C59" s="93">
        <v>1400</v>
      </c>
      <c r="D59" s="93">
        <v>1400</v>
      </c>
      <c r="E59" s="93">
        <v>1400</v>
      </c>
      <c r="F59" s="93">
        <v>1400</v>
      </c>
      <c r="G59" s="93">
        <v>1400</v>
      </c>
      <c r="H59" s="93">
        <v>1400</v>
      </c>
      <c r="I59" s="93">
        <v>1400</v>
      </c>
      <c r="J59" s="93">
        <v>1400</v>
      </c>
    </row>
    <row r="60" spans="1:10" ht="15.75" x14ac:dyDescent="0.25">
      <c r="A60" s="92" t="s">
        <v>81</v>
      </c>
      <c r="B60" s="93">
        <v>1754</v>
      </c>
      <c r="C60" s="93">
        <v>1754</v>
      </c>
      <c r="D60" s="93">
        <v>1754</v>
      </c>
      <c r="E60" s="93">
        <v>1751</v>
      </c>
      <c r="F60" s="93">
        <v>1751</v>
      </c>
      <c r="G60" s="93">
        <v>1751</v>
      </c>
      <c r="H60" s="93">
        <v>1751</v>
      </c>
      <c r="I60" s="93">
        <v>1751</v>
      </c>
      <c r="J60" s="93">
        <v>1751</v>
      </c>
    </row>
    <row r="61" spans="1:10" ht="15.75" x14ac:dyDescent="0.25">
      <c r="A61" s="92" t="s">
        <v>47</v>
      </c>
      <c r="B61" s="93">
        <v>1400</v>
      </c>
      <c r="C61" s="93">
        <v>1400</v>
      </c>
      <c r="D61" s="93">
        <v>1400</v>
      </c>
      <c r="E61" s="93">
        <v>1400</v>
      </c>
      <c r="F61" s="93">
        <v>1400</v>
      </c>
      <c r="G61" s="93">
        <v>1400</v>
      </c>
      <c r="H61" s="93">
        <v>1400</v>
      </c>
      <c r="I61" s="93">
        <v>1400</v>
      </c>
      <c r="J61" s="93">
        <v>1400</v>
      </c>
    </row>
    <row r="62" spans="1:10" ht="15.75" x14ac:dyDescent="0.25">
      <c r="A62" s="92" t="s">
        <v>62</v>
      </c>
      <c r="B62" s="93">
        <v>1400</v>
      </c>
      <c r="C62" s="93">
        <v>1400</v>
      </c>
      <c r="D62" s="93">
        <v>1400</v>
      </c>
      <c r="E62" s="93">
        <v>1400</v>
      </c>
      <c r="F62" s="93">
        <v>1400</v>
      </c>
      <c r="G62" s="93">
        <v>1400</v>
      </c>
      <c r="H62" s="93">
        <v>1400</v>
      </c>
      <c r="I62" s="93">
        <v>1400</v>
      </c>
      <c r="J62" s="93">
        <v>1400</v>
      </c>
    </row>
    <row r="63" spans="1:10" ht="15.75" x14ac:dyDescent="0.25">
      <c r="A63" s="92" t="s">
        <v>612</v>
      </c>
      <c r="B63" s="93">
        <v>1278.4540857454585</v>
      </c>
      <c r="C63" s="93">
        <v>1278.4540857454585</v>
      </c>
      <c r="D63" s="93">
        <v>1261</v>
      </c>
      <c r="E63" s="93">
        <v>1261</v>
      </c>
      <c r="F63" s="93">
        <v>1261</v>
      </c>
      <c r="G63" s="93">
        <v>1261</v>
      </c>
      <c r="H63" s="93">
        <v>1261</v>
      </c>
      <c r="I63" s="93">
        <v>1261</v>
      </c>
      <c r="J63" s="93">
        <v>1261</v>
      </c>
    </row>
    <row r="64" spans="1:10" ht="15.75" x14ac:dyDescent="0.25">
      <c r="A64" s="92" t="s">
        <v>1039</v>
      </c>
      <c r="B64" s="93">
        <v>2021</v>
      </c>
      <c r="C64" s="93">
        <v>2021</v>
      </c>
      <c r="D64" s="93">
        <v>2021</v>
      </c>
      <c r="E64" s="93">
        <v>2021</v>
      </c>
      <c r="F64" s="93">
        <v>2021</v>
      </c>
      <c r="G64" s="93">
        <v>2021</v>
      </c>
      <c r="H64" s="93">
        <v>2029.6437536094516</v>
      </c>
      <c r="I64" s="93">
        <v>2029</v>
      </c>
      <c r="J64" s="93">
        <v>2029</v>
      </c>
    </row>
    <row r="65" spans="1:10" ht="15.75" x14ac:dyDescent="0.25">
      <c r="A65" s="92" t="s">
        <v>506</v>
      </c>
      <c r="B65" s="93">
        <v>1536.5458392092974</v>
      </c>
      <c r="C65" s="93">
        <v>1536.5458392092974</v>
      </c>
      <c r="D65" s="93">
        <v>1536.5458392092974</v>
      </c>
      <c r="E65" s="93">
        <v>1536.5458392092974</v>
      </c>
      <c r="F65" s="93">
        <v>1536.5458392092974</v>
      </c>
      <c r="G65" s="93">
        <v>1536.5458392092974</v>
      </c>
      <c r="H65" s="93">
        <v>1536.5458392092974</v>
      </c>
      <c r="I65" s="93">
        <v>1536.5458392092974</v>
      </c>
      <c r="J65" s="93">
        <v>1536.5458392092974</v>
      </c>
    </row>
    <row r="66" spans="1:10" ht="15.75" x14ac:dyDescent="0.25">
      <c r="A66" s="92" t="s">
        <v>8</v>
      </c>
      <c r="B66" s="93">
        <v>2115.6608647240328</v>
      </c>
      <c r="C66" s="93">
        <v>2115.6608647240328</v>
      </c>
      <c r="D66" s="93">
        <v>2115.6608647240328</v>
      </c>
      <c r="E66" s="93">
        <v>2115.6608647240328</v>
      </c>
      <c r="F66" s="93">
        <v>2115.6608647240328</v>
      </c>
      <c r="G66" s="93">
        <v>2115.6608647240328</v>
      </c>
      <c r="H66" s="93">
        <v>2041.2765786728012</v>
      </c>
      <c r="I66" s="93">
        <v>2041.2765786728012</v>
      </c>
      <c r="J66" s="93">
        <v>2041.2765786728012</v>
      </c>
    </row>
    <row r="67" spans="1:10" ht="15.75" x14ac:dyDescent="0.25">
      <c r="A67" s="92" t="s">
        <v>607</v>
      </c>
      <c r="B67" s="93">
        <v>1387.099735734362</v>
      </c>
      <c r="C67" s="93">
        <v>1387.099735734362</v>
      </c>
      <c r="D67" s="93">
        <v>1387.099735734362</v>
      </c>
      <c r="E67" s="93">
        <v>1387.099735734362</v>
      </c>
      <c r="F67" s="93">
        <v>1387.099735734362</v>
      </c>
      <c r="G67" s="93">
        <v>1387.099735734362</v>
      </c>
      <c r="H67" s="93">
        <v>1387.099735734362</v>
      </c>
      <c r="I67" s="93">
        <v>1387.099735734362</v>
      </c>
      <c r="J67" s="93">
        <v>1387.099735734362</v>
      </c>
    </row>
    <row r="68" spans="1:10" ht="15.75" x14ac:dyDescent="0.25">
      <c r="A68" s="92" t="s">
        <v>76</v>
      </c>
      <c r="B68" s="93">
        <v>1710.3030897132351</v>
      </c>
      <c r="C68" s="93">
        <v>1710.3030897132351</v>
      </c>
      <c r="D68" s="93">
        <v>1710.3030897132351</v>
      </c>
      <c r="E68" s="93">
        <v>1710.3030897132351</v>
      </c>
      <c r="F68" s="93">
        <v>1710.3030897132351</v>
      </c>
      <c r="G68" s="93">
        <v>1710.3030897132351</v>
      </c>
      <c r="H68" s="93">
        <v>1710.3030897132351</v>
      </c>
      <c r="I68" s="93">
        <v>1710.3030897132351</v>
      </c>
      <c r="J68" s="93">
        <v>1710.3030897132351</v>
      </c>
    </row>
    <row r="69" spans="1:10" ht="15.75" x14ac:dyDescent="0.25">
      <c r="A69" s="92" t="s">
        <v>90</v>
      </c>
      <c r="B69" s="93">
        <v>1568.775954877297</v>
      </c>
      <c r="C69" s="93">
        <v>1568.775954877297</v>
      </c>
      <c r="D69" s="93">
        <v>1568.775954877297</v>
      </c>
      <c r="E69" s="93">
        <v>1544</v>
      </c>
      <c r="F69" s="93">
        <v>1544</v>
      </c>
      <c r="G69" s="93">
        <v>1544</v>
      </c>
      <c r="H69" s="93">
        <v>1544</v>
      </c>
      <c r="I69" s="93">
        <v>1506</v>
      </c>
      <c r="J69" s="93">
        <v>1506</v>
      </c>
    </row>
    <row r="70" spans="1:10" ht="15.75" x14ac:dyDescent="0.25">
      <c r="A70" s="92" t="s">
        <v>1142</v>
      </c>
      <c r="B70" s="93"/>
      <c r="C70" s="93"/>
      <c r="D70" s="93"/>
      <c r="E70" s="93"/>
      <c r="F70" s="93"/>
      <c r="G70" s="93">
        <v>1200</v>
      </c>
      <c r="H70" s="93">
        <v>1299.3579377415335</v>
      </c>
      <c r="I70" s="93">
        <v>1299.3579377415335</v>
      </c>
      <c r="J70" s="93">
        <v>1299.3579377415335</v>
      </c>
    </row>
    <row r="71" spans="1:10" ht="15.75" x14ac:dyDescent="0.25">
      <c r="A71" s="92" t="s">
        <v>1143</v>
      </c>
      <c r="B71" s="93"/>
      <c r="C71" s="93"/>
      <c r="D71" s="93"/>
      <c r="E71" s="93"/>
      <c r="F71" s="93"/>
      <c r="G71" s="93">
        <v>1200</v>
      </c>
      <c r="H71" s="93">
        <v>1219.1746269736559</v>
      </c>
      <c r="I71" s="93">
        <v>1219.1746269736559</v>
      </c>
      <c r="J71" s="93">
        <v>1219.1746269736559</v>
      </c>
    </row>
    <row r="72" spans="1:10" ht="15.75" x14ac:dyDescent="0.25">
      <c r="A72" s="92" t="s">
        <v>1138</v>
      </c>
      <c r="B72" s="93"/>
      <c r="C72" s="93"/>
      <c r="D72" s="93"/>
      <c r="E72" s="93"/>
      <c r="F72" s="93"/>
      <c r="G72" s="93">
        <v>1300</v>
      </c>
      <c r="H72" s="93">
        <v>1362.1949562482166</v>
      </c>
      <c r="I72" s="93">
        <v>1362.1949562482166</v>
      </c>
      <c r="J72" s="93">
        <v>1362.1949562482166</v>
      </c>
    </row>
    <row r="73" spans="1:10" ht="15.75" x14ac:dyDescent="0.25">
      <c r="A73" s="92" t="s">
        <v>742</v>
      </c>
      <c r="B73" s="93">
        <v>1574.0745337756514</v>
      </c>
      <c r="C73" s="93">
        <v>1574.0745337756514</v>
      </c>
      <c r="D73" s="93">
        <v>1574.0745337756514</v>
      </c>
      <c r="E73" s="93">
        <v>1574.0745337756514</v>
      </c>
      <c r="F73" s="93">
        <v>1574.0745337756514</v>
      </c>
      <c r="G73" s="93">
        <v>1574.0745337756514</v>
      </c>
      <c r="H73" s="93">
        <v>1574.0745337756514</v>
      </c>
      <c r="I73" s="93">
        <v>1574.0745337756514</v>
      </c>
      <c r="J73" s="93">
        <v>1574.0745337756514</v>
      </c>
    </row>
    <row r="74" spans="1:10" ht="15.75" x14ac:dyDescent="0.25">
      <c r="A74" s="92" t="s">
        <v>996</v>
      </c>
      <c r="B74" s="93">
        <v>1422.0331126000347</v>
      </c>
      <c r="C74" s="93">
        <v>1422.0331126000347</v>
      </c>
      <c r="D74" s="93">
        <v>1422.0331126000347</v>
      </c>
      <c r="E74" s="93">
        <v>1422.0331126000347</v>
      </c>
      <c r="F74" s="93">
        <v>1422.0331126000347</v>
      </c>
      <c r="G74" s="93">
        <v>1422.0331126000347</v>
      </c>
      <c r="H74" s="93">
        <v>1422.0331126000347</v>
      </c>
      <c r="I74" s="93">
        <v>1422.0331126000347</v>
      </c>
      <c r="J74" s="93">
        <v>1422.0331126000347</v>
      </c>
    </row>
    <row r="75" spans="1:10" ht="15.75" x14ac:dyDescent="0.25">
      <c r="A75" s="92" t="s">
        <v>197</v>
      </c>
      <c r="B75" s="93">
        <v>1600</v>
      </c>
      <c r="C75" s="93">
        <v>1600</v>
      </c>
      <c r="D75" s="93">
        <v>1600</v>
      </c>
      <c r="E75" s="93">
        <v>1600</v>
      </c>
      <c r="F75" s="93">
        <v>1600</v>
      </c>
      <c r="G75" s="93">
        <v>1600</v>
      </c>
      <c r="H75" s="93">
        <v>1600</v>
      </c>
      <c r="I75" s="93">
        <v>1600</v>
      </c>
      <c r="J75" s="93">
        <v>1600</v>
      </c>
    </row>
    <row r="76" spans="1:10" ht="15.75" x14ac:dyDescent="0.25">
      <c r="A76" s="92" t="s">
        <v>109</v>
      </c>
      <c r="B76" s="93">
        <v>2465</v>
      </c>
      <c r="C76" s="93">
        <v>2465</v>
      </c>
      <c r="D76" s="93">
        <v>2465</v>
      </c>
      <c r="E76" s="93">
        <v>2465</v>
      </c>
      <c r="F76" s="93">
        <v>2465</v>
      </c>
      <c r="G76" s="93">
        <v>2465</v>
      </c>
      <c r="H76" s="93">
        <v>2465</v>
      </c>
      <c r="I76" s="93">
        <v>2465</v>
      </c>
      <c r="J76" s="93">
        <v>2465</v>
      </c>
    </row>
    <row r="77" spans="1:10" ht="15.75" x14ac:dyDescent="0.25">
      <c r="A77" s="92" t="s">
        <v>419</v>
      </c>
      <c r="B77" s="93">
        <v>1200</v>
      </c>
      <c r="C77" s="93">
        <v>1200</v>
      </c>
      <c r="D77" s="93">
        <v>1200</v>
      </c>
      <c r="E77" s="93">
        <v>1200</v>
      </c>
      <c r="F77" s="93">
        <v>1200</v>
      </c>
      <c r="G77" s="93">
        <v>1200</v>
      </c>
      <c r="H77" s="93">
        <v>1200</v>
      </c>
      <c r="I77" s="93">
        <v>1200</v>
      </c>
      <c r="J77" s="93">
        <v>1200</v>
      </c>
    </row>
    <row r="78" spans="1:10" ht="15.75" x14ac:dyDescent="0.25">
      <c r="A78" s="92" t="s">
        <v>799</v>
      </c>
      <c r="B78" s="93">
        <v>1609.6460176130206</v>
      </c>
      <c r="C78" s="93">
        <v>1609.6460176130206</v>
      </c>
      <c r="D78" s="93">
        <v>1609.6460176130206</v>
      </c>
      <c r="E78" s="93">
        <v>1609.6460176130206</v>
      </c>
      <c r="F78" s="93">
        <v>1609.6460176130206</v>
      </c>
      <c r="G78" s="93">
        <v>1609.6460176130206</v>
      </c>
      <c r="H78" s="93">
        <v>1609.6460176130206</v>
      </c>
      <c r="I78" s="93">
        <v>1609.6460176130206</v>
      </c>
      <c r="J78" s="93">
        <v>1609.6460176130206</v>
      </c>
    </row>
    <row r="79" spans="1:10" ht="15.75" x14ac:dyDescent="0.25">
      <c r="A79" s="92" t="s">
        <v>800</v>
      </c>
      <c r="B79" s="93">
        <v>1648.2500670510019</v>
      </c>
      <c r="C79" s="93">
        <v>1648.2500670510019</v>
      </c>
      <c r="D79" s="93">
        <v>1648.2500670510019</v>
      </c>
      <c r="E79" s="93">
        <v>1648.2500670510019</v>
      </c>
      <c r="F79" s="93">
        <v>1648.2500670510019</v>
      </c>
      <c r="G79" s="93">
        <v>1648.2500670510019</v>
      </c>
      <c r="H79" s="93">
        <v>1648.2500670510019</v>
      </c>
      <c r="I79" s="93">
        <v>1648.2500670510019</v>
      </c>
      <c r="J79" s="93">
        <v>1648.2500670510019</v>
      </c>
    </row>
    <row r="80" spans="1:10" ht="15.75" x14ac:dyDescent="0.25">
      <c r="A80" s="92" t="s">
        <v>177</v>
      </c>
      <c r="B80" s="93">
        <v>1788</v>
      </c>
      <c r="C80" s="93">
        <v>1788</v>
      </c>
      <c r="D80" s="93">
        <v>1788</v>
      </c>
      <c r="E80" s="93">
        <v>1788</v>
      </c>
      <c r="F80" s="93">
        <v>1788</v>
      </c>
      <c r="G80" s="93">
        <v>1788</v>
      </c>
      <c r="H80" s="93">
        <v>1788</v>
      </c>
      <c r="I80" s="93">
        <v>1788</v>
      </c>
      <c r="J80" s="93">
        <v>1788</v>
      </c>
    </row>
    <row r="81" spans="1:10" ht="15.75" x14ac:dyDescent="0.25">
      <c r="A81" s="92" t="s">
        <v>217</v>
      </c>
      <c r="B81" s="93">
        <v>1200</v>
      </c>
      <c r="C81" s="93">
        <v>1200</v>
      </c>
      <c r="D81" s="93">
        <v>1200</v>
      </c>
      <c r="E81" s="93">
        <v>1200</v>
      </c>
      <c r="F81" s="93">
        <v>1200</v>
      </c>
      <c r="G81" s="93">
        <v>1200</v>
      </c>
      <c r="H81" s="93">
        <v>1200</v>
      </c>
      <c r="I81" s="93">
        <v>1200</v>
      </c>
      <c r="J81" s="93">
        <v>1200</v>
      </c>
    </row>
    <row r="82" spans="1:10" ht="15.75" x14ac:dyDescent="0.25">
      <c r="A82" s="92" t="s">
        <v>398</v>
      </c>
      <c r="B82" s="93">
        <v>1800</v>
      </c>
      <c r="C82" s="93">
        <v>1800</v>
      </c>
      <c r="D82" s="93">
        <v>1800</v>
      </c>
      <c r="E82" s="93">
        <v>1800</v>
      </c>
      <c r="F82" s="93">
        <v>1800</v>
      </c>
      <c r="G82" s="93">
        <v>1800</v>
      </c>
      <c r="H82" s="93">
        <v>1800</v>
      </c>
      <c r="I82" s="93">
        <v>1800</v>
      </c>
      <c r="J82" s="93">
        <v>1800</v>
      </c>
    </row>
    <row r="83" spans="1:10" ht="15.75" x14ac:dyDescent="0.25">
      <c r="A83" s="92" t="s">
        <v>801</v>
      </c>
      <c r="B83" s="93">
        <v>1447.8762379246664</v>
      </c>
      <c r="C83" s="93">
        <v>1447.8762379246664</v>
      </c>
      <c r="D83" s="93">
        <v>1447.8762379246664</v>
      </c>
      <c r="E83" s="93">
        <v>1447.8762379246664</v>
      </c>
      <c r="F83" s="93">
        <v>1447.8762379246664</v>
      </c>
      <c r="G83" s="93">
        <v>1447.8762379246664</v>
      </c>
      <c r="H83" s="93">
        <v>1447.8762379246664</v>
      </c>
      <c r="I83" s="93">
        <v>1447.8762379246664</v>
      </c>
      <c r="J83" s="93">
        <v>1447.8762379246664</v>
      </c>
    </row>
    <row r="84" spans="1:10" ht="15.75" x14ac:dyDescent="0.25">
      <c r="A84" s="92" t="s">
        <v>472</v>
      </c>
      <c r="B84" s="93">
        <v>2009</v>
      </c>
      <c r="C84" s="93">
        <v>1976.233076160222</v>
      </c>
      <c r="D84" s="93">
        <v>1976.233076160222</v>
      </c>
      <c r="E84" s="93">
        <v>1976.233076160222</v>
      </c>
      <c r="F84" s="93">
        <v>1976.233076160222</v>
      </c>
      <c r="G84" s="93">
        <v>1976.233076160222</v>
      </c>
      <c r="H84" s="93">
        <v>1976.233076160222</v>
      </c>
      <c r="I84" s="93">
        <v>1966</v>
      </c>
      <c r="J84" s="93">
        <v>1966</v>
      </c>
    </row>
    <row r="85" spans="1:10" ht="15.75" x14ac:dyDescent="0.25">
      <c r="A85" s="92" t="s">
        <v>113</v>
      </c>
      <c r="B85" s="93">
        <v>1200</v>
      </c>
      <c r="C85" s="93">
        <v>1200</v>
      </c>
      <c r="D85" s="93">
        <v>1200</v>
      </c>
      <c r="E85" s="93">
        <v>1200</v>
      </c>
      <c r="F85" s="93">
        <v>1200</v>
      </c>
      <c r="G85" s="93">
        <v>1200</v>
      </c>
      <c r="H85" s="93">
        <v>1200</v>
      </c>
      <c r="I85" s="93">
        <v>1200</v>
      </c>
      <c r="J85" s="93">
        <v>1200</v>
      </c>
    </row>
    <row r="86" spans="1:10" ht="15.75" x14ac:dyDescent="0.25">
      <c r="A86" s="92" t="s">
        <v>40</v>
      </c>
      <c r="B86" s="93">
        <v>1418</v>
      </c>
      <c r="C86" s="93">
        <v>1412.9184938433423</v>
      </c>
      <c r="D86" s="93">
        <v>1405</v>
      </c>
      <c r="E86" s="93">
        <v>1420</v>
      </c>
      <c r="F86" s="93">
        <v>1420</v>
      </c>
      <c r="G86" s="93">
        <v>1418.0759461585099</v>
      </c>
      <c r="H86" s="93">
        <v>1418.0759461585099</v>
      </c>
      <c r="I86" s="93">
        <v>1415</v>
      </c>
      <c r="J86" s="93">
        <v>1415</v>
      </c>
    </row>
    <row r="87" spans="1:10" ht="15.75" x14ac:dyDescent="0.25">
      <c r="A87" s="92" t="s">
        <v>944</v>
      </c>
      <c r="B87" s="93">
        <v>1417.6128969482411</v>
      </c>
      <c r="C87" s="93">
        <v>1417.6128969482411</v>
      </c>
      <c r="D87" s="93">
        <v>1417.6128969482411</v>
      </c>
      <c r="E87" s="93">
        <v>1417.6128969482411</v>
      </c>
      <c r="F87" s="93">
        <v>1417.6128969482411</v>
      </c>
      <c r="G87" s="93">
        <v>1417.6128969482411</v>
      </c>
      <c r="H87" s="93">
        <v>1514.3892485741101</v>
      </c>
      <c r="I87" s="93">
        <v>1514.3892485741101</v>
      </c>
      <c r="J87" s="93">
        <v>1514.3892485741101</v>
      </c>
    </row>
    <row r="88" spans="1:10" ht="15.75" x14ac:dyDescent="0.25">
      <c r="A88" s="92" t="s">
        <v>1050</v>
      </c>
      <c r="B88" s="93">
        <v>1831</v>
      </c>
      <c r="C88" s="93">
        <v>1820.3714609381359</v>
      </c>
      <c r="D88" s="93">
        <v>1817</v>
      </c>
      <c r="E88" s="93">
        <v>1817</v>
      </c>
      <c r="F88" s="93">
        <v>1817</v>
      </c>
      <c r="G88" s="93">
        <v>1817</v>
      </c>
      <c r="H88" s="93">
        <v>1809.31664189616</v>
      </c>
      <c r="I88" s="93">
        <v>1828</v>
      </c>
      <c r="J88" s="93">
        <v>1779.9288063009083</v>
      </c>
    </row>
    <row r="89" spans="1:10" ht="15.75" x14ac:dyDescent="0.25">
      <c r="A89" s="92" t="s">
        <v>1109</v>
      </c>
      <c r="B89" s="93"/>
      <c r="C89" s="93"/>
      <c r="D89" s="93"/>
      <c r="E89" s="93">
        <v>1400</v>
      </c>
      <c r="F89" s="93">
        <v>1400</v>
      </c>
      <c r="G89" s="93">
        <v>1400</v>
      </c>
      <c r="H89" s="93">
        <v>1505.5487783932938</v>
      </c>
      <c r="I89" s="93">
        <v>1505.5487783932938</v>
      </c>
      <c r="J89" s="93">
        <v>1505.5487783932938</v>
      </c>
    </row>
    <row r="90" spans="1:10" ht="15.75" x14ac:dyDescent="0.25">
      <c r="A90" s="92" t="s">
        <v>1046</v>
      </c>
      <c r="B90" s="93">
        <v>1825</v>
      </c>
      <c r="C90" s="93">
        <v>1786.9718307307567</v>
      </c>
      <c r="D90" s="93">
        <v>1763</v>
      </c>
      <c r="E90" s="93">
        <v>1763</v>
      </c>
      <c r="F90" s="93">
        <v>1763</v>
      </c>
      <c r="G90" s="93">
        <v>1763</v>
      </c>
      <c r="H90" s="93">
        <v>1674.4554505590634</v>
      </c>
      <c r="I90" s="93">
        <v>1717</v>
      </c>
      <c r="J90" s="93">
        <v>1717</v>
      </c>
    </row>
    <row r="91" spans="1:10" ht="15.75" x14ac:dyDescent="0.25">
      <c r="A91" s="92" t="s">
        <v>1061</v>
      </c>
      <c r="B91" s="93">
        <v>1938</v>
      </c>
      <c r="C91" s="93">
        <v>1852.9177728227312</v>
      </c>
      <c r="D91" s="93">
        <v>1766</v>
      </c>
      <c r="E91" s="93">
        <v>1766</v>
      </c>
      <c r="F91" s="93">
        <v>1766</v>
      </c>
      <c r="G91" s="93">
        <v>1766</v>
      </c>
      <c r="H91" s="93">
        <v>1816.4041918375056</v>
      </c>
      <c r="I91" s="93">
        <v>1768</v>
      </c>
      <c r="J91" s="93">
        <v>1768</v>
      </c>
    </row>
    <row r="92" spans="1:10" ht="15.75" x14ac:dyDescent="0.25">
      <c r="A92" s="92" t="s">
        <v>182</v>
      </c>
      <c r="B92" s="93">
        <v>1595</v>
      </c>
      <c r="C92" s="93">
        <v>1595</v>
      </c>
      <c r="D92" s="93">
        <v>1595</v>
      </c>
      <c r="E92" s="93">
        <v>1595</v>
      </c>
      <c r="F92" s="93">
        <v>1595</v>
      </c>
      <c r="G92" s="93">
        <v>1595</v>
      </c>
      <c r="H92" s="93">
        <v>1562.2713066545771</v>
      </c>
      <c r="I92" s="93">
        <v>1562.2713066545771</v>
      </c>
      <c r="J92" s="93">
        <v>1562.2713066545771</v>
      </c>
    </row>
    <row r="93" spans="1:10" ht="15.75" x14ac:dyDescent="0.25">
      <c r="A93" s="92" t="s">
        <v>1057</v>
      </c>
      <c r="B93" s="93">
        <v>1760</v>
      </c>
      <c r="C93" s="93">
        <v>1748.5238302177136</v>
      </c>
      <c r="D93" s="93">
        <v>1750</v>
      </c>
      <c r="E93" s="93">
        <v>1783</v>
      </c>
      <c r="F93" s="93">
        <v>1791.9148362665885</v>
      </c>
      <c r="G93" s="93">
        <v>1766.6414262399439</v>
      </c>
      <c r="H93" s="93">
        <v>1730.9109291373302</v>
      </c>
      <c r="I93" s="93">
        <v>1788</v>
      </c>
      <c r="J93" s="93">
        <v>1798.3223713091002</v>
      </c>
    </row>
    <row r="94" spans="1:10" ht="15.75" x14ac:dyDescent="0.25">
      <c r="A94" s="92" t="s">
        <v>945</v>
      </c>
      <c r="B94" s="93">
        <v>1836.5080673658324</v>
      </c>
      <c r="C94" s="93">
        <v>1836.5080673658324</v>
      </c>
      <c r="D94" s="93">
        <v>1836.5080673658324</v>
      </c>
      <c r="E94" s="93">
        <v>1836.5080673658324</v>
      </c>
      <c r="F94" s="93">
        <v>1836.5080673658324</v>
      </c>
      <c r="G94" s="93">
        <v>1836.5080673658324</v>
      </c>
      <c r="H94" s="93">
        <v>1836.5080673658324</v>
      </c>
      <c r="I94" s="93">
        <v>1836.5080673658324</v>
      </c>
      <c r="J94" s="93">
        <v>1836.5080673658324</v>
      </c>
    </row>
    <row r="95" spans="1:10" ht="15.75" x14ac:dyDescent="0.25">
      <c r="A95" s="92" t="s">
        <v>617</v>
      </c>
      <c r="B95" s="93">
        <v>1223.433305564384</v>
      </c>
      <c r="C95" s="93">
        <v>1223.433305564384</v>
      </c>
      <c r="D95" s="93">
        <v>1223.433305564384</v>
      </c>
      <c r="E95" s="93">
        <v>1223.433305564384</v>
      </c>
      <c r="F95" s="93">
        <v>1223.433305564384</v>
      </c>
      <c r="G95" s="93">
        <v>1223.433305564384</v>
      </c>
      <c r="H95" s="93">
        <v>1223.433305564384</v>
      </c>
      <c r="I95" s="93">
        <v>1223.433305564384</v>
      </c>
      <c r="J95" s="93">
        <v>1223.433305564384</v>
      </c>
    </row>
    <row r="96" spans="1:10" ht="15.75" x14ac:dyDescent="0.25">
      <c r="A96" s="92" t="s">
        <v>423</v>
      </c>
      <c r="B96" s="93">
        <v>1406</v>
      </c>
      <c r="C96" s="93">
        <v>1406</v>
      </c>
      <c r="D96" s="93">
        <v>1406</v>
      </c>
      <c r="E96" s="93">
        <v>1406</v>
      </c>
      <c r="F96" s="93">
        <v>1406</v>
      </c>
      <c r="G96" s="93">
        <v>1406</v>
      </c>
      <c r="H96" s="93">
        <v>1409.2476270675795</v>
      </c>
      <c r="I96" s="93">
        <v>1409.2476270675795</v>
      </c>
      <c r="J96" s="93">
        <v>1409.2476270675795</v>
      </c>
    </row>
    <row r="97" spans="1:10" ht="15.75" x14ac:dyDescent="0.25">
      <c r="A97" s="92" t="s">
        <v>0</v>
      </c>
      <c r="B97" s="93">
        <v>2261</v>
      </c>
      <c r="C97" s="93">
        <v>2239.2755211641816</v>
      </c>
      <c r="D97" s="93">
        <v>2239.2755211641816</v>
      </c>
      <c r="E97" s="93">
        <v>2239.2755211641816</v>
      </c>
      <c r="F97" s="93">
        <v>2239.2755211641816</v>
      </c>
      <c r="G97" s="93">
        <v>2190.3939462478097</v>
      </c>
      <c r="H97" s="93">
        <v>2145.2000300455152</v>
      </c>
      <c r="I97" s="93">
        <v>2071</v>
      </c>
      <c r="J97" s="93">
        <v>2071</v>
      </c>
    </row>
    <row r="98" spans="1:10" ht="15.75" x14ac:dyDescent="0.25">
      <c r="A98" s="92" t="s">
        <v>718</v>
      </c>
      <c r="B98" s="93">
        <v>1268</v>
      </c>
      <c r="C98" s="93">
        <v>1268</v>
      </c>
      <c r="D98" s="93">
        <v>1268</v>
      </c>
      <c r="E98" s="93">
        <v>1268</v>
      </c>
      <c r="F98" s="93">
        <v>1268</v>
      </c>
      <c r="G98" s="93">
        <v>1268</v>
      </c>
      <c r="H98" s="93">
        <v>1268</v>
      </c>
      <c r="I98" s="93">
        <v>1268</v>
      </c>
      <c r="J98" s="93">
        <v>1268</v>
      </c>
    </row>
    <row r="99" spans="1:10" ht="15.75" x14ac:dyDescent="0.25">
      <c r="A99" s="92" t="s">
        <v>946</v>
      </c>
      <c r="B99" s="93">
        <v>1866</v>
      </c>
      <c r="C99" s="93">
        <v>1866</v>
      </c>
      <c r="D99" s="93">
        <v>1866</v>
      </c>
      <c r="E99" s="93">
        <v>1866</v>
      </c>
      <c r="F99" s="93">
        <v>1866</v>
      </c>
      <c r="G99" s="93">
        <v>1866</v>
      </c>
      <c r="H99" s="93">
        <v>1866</v>
      </c>
      <c r="I99" s="93">
        <v>1866</v>
      </c>
      <c r="J99" s="93">
        <v>1866</v>
      </c>
    </row>
    <row r="100" spans="1:10" ht="15.75" x14ac:dyDescent="0.25">
      <c r="A100" s="92" t="s">
        <v>555</v>
      </c>
      <c r="B100" s="93">
        <v>1200</v>
      </c>
      <c r="C100" s="93">
        <v>1200</v>
      </c>
      <c r="D100" s="93">
        <v>1200</v>
      </c>
      <c r="E100" s="93">
        <v>1200</v>
      </c>
      <c r="F100" s="93">
        <v>1200</v>
      </c>
      <c r="G100" s="93">
        <v>1200</v>
      </c>
      <c r="H100" s="93">
        <v>1200</v>
      </c>
      <c r="I100" s="93">
        <v>1200</v>
      </c>
      <c r="J100" s="93">
        <v>1200</v>
      </c>
    </row>
    <row r="101" spans="1:10" ht="15.75" x14ac:dyDescent="0.25">
      <c r="A101" s="92" t="s">
        <v>743</v>
      </c>
      <c r="B101" s="93">
        <v>1202.9887692526706</v>
      </c>
      <c r="C101" s="93">
        <v>1202.9887692526706</v>
      </c>
      <c r="D101" s="93">
        <v>1202.9887692526706</v>
      </c>
      <c r="E101" s="93">
        <v>1202.9887692526706</v>
      </c>
      <c r="F101" s="93">
        <v>1202.9887692526706</v>
      </c>
      <c r="G101" s="93">
        <v>1202.9887692526706</v>
      </c>
      <c r="H101" s="93">
        <v>1202.9887692526706</v>
      </c>
      <c r="I101" s="93">
        <v>1202.9887692526706</v>
      </c>
      <c r="J101" s="93">
        <v>1202.9887692526706</v>
      </c>
    </row>
    <row r="102" spans="1:10" ht="15.75" x14ac:dyDescent="0.25">
      <c r="A102" s="92" t="s">
        <v>467</v>
      </c>
      <c r="B102" s="93">
        <v>1600</v>
      </c>
      <c r="C102" s="93">
        <v>1600</v>
      </c>
      <c r="D102" s="93">
        <v>1600</v>
      </c>
      <c r="E102" s="93">
        <v>1600</v>
      </c>
      <c r="F102" s="93">
        <v>1600</v>
      </c>
      <c r="G102" s="93">
        <v>1600</v>
      </c>
      <c r="H102" s="93">
        <v>1600</v>
      </c>
      <c r="I102" s="93">
        <v>1600</v>
      </c>
      <c r="J102" s="93">
        <v>1600</v>
      </c>
    </row>
    <row r="103" spans="1:10" ht="15.75" x14ac:dyDescent="0.25">
      <c r="A103" s="92" t="s">
        <v>665</v>
      </c>
      <c r="B103" s="93">
        <v>1286</v>
      </c>
      <c r="C103" s="93">
        <v>1286</v>
      </c>
      <c r="D103" s="93">
        <v>1286</v>
      </c>
      <c r="E103" s="93">
        <v>1286</v>
      </c>
      <c r="F103" s="93">
        <v>1286</v>
      </c>
      <c r="G103" s="93">
        <v>1286</v>
      </c>
      <c r="H103" s="93">
        <v>1286</v>
      </c>
      <c r="I103" s="93">
        <v>1286</v>
      </c>
      <c r="J103" s="93">
        <v>1286</v>
      </c>
    </row>
    <row r="104" spans="1:10" ht="15.75" x14ac:dyDescent="0.25">
      <c r="A104" s="92" t="s">
        <v>1070</v>
      </c>
      <c r="B104" s="93">
        <v>1273</v>
      </c>
      <c r="C104" s="93">
        <v>1273</v>
      </c>
      <c r="D104" s="93">
        <v>1345</v>
      </c>
      <c r="E104" s="93">
        <v>1441</v>
      </c>
      <c r="F104" s="93">
        <v>1441</v>
      </c>
      <c r="G104" s="93">
        <v>1441</v>
      </c>
      <c r="H104" s="93">
        <v>1537.4659639525707</v>
      </c>
      <c r="I104" s="93">
        <v>1537.4659639525707</v>
      </c>
      <c r="J104" s="93">
        <v>1537.4659639525707</v>
      </c>
    </row>
    <row r="105" spans="1:10" ht="15.75" x14ac:dyDescent="0.25">
      <c r="A105" s="92" t="s">
        <v>164</v>
      </c>
      <c r="B105" s="93">
        <v>1901.4951708614412</v>
      </c>
      <c r="C105" s="93">
        <v>1901.4951708614412</v>
      </c>
      <c r="D105" s="93">
        <v>1901.4951708614412</v>
      </c>
      <c r="E105" s="93">
        <v>1901.4951708614412</v>
      </c>
      <c r="F105" s="93">
        <v>1901.4951708614412</v>
      </c>
      <c r="G105" s="93">
        <v>1901.4951708614412</v>
      </c>
      <c r="H105" s="93">
        <v>1815.9778554284137</v>
      </c>
      <c r="I105" s="93">
        <v>1815.9778554284137</v>
      </c>
      <c r="J105" s="93">
        <v>1815.9778554284137</v>
      </c>
    </row>
    <row r="106" spans="1:10" ht="15.75" x14ac:dyDescent="0.25">
      <c r="A106" s="92" t="s">
        <v>1058</v>
      </c>
      <c r="B106" s="93">
        <v>1672</v>
      </c>
      <c r="C106" s="93">
        <v>1672</v>
      </c>
      <c r="D106" s="93">
        <v>1672</v>
      </c>
      <c r="E106" s="93">
        <v>1672</v>
      </c>
      <c r="F106" s="93">
        <v>1672</v>
      </c>
      <c r="G106" s="93">
        <v>1672</v>
      </c>
      <c r="H106" s="93">
        <v>1613.1106455747035</v>
      </c>
      <c r="I106" s="93">
        <v>1613.1106455747035</v>
      </c>
      <c r="J106" s="93">
        <v>1613.1106455747035</v>
      </c>
    </row>
    <row r="107" spans="1:10" ht="15.75" x14ac:dyDescent="0.25">
      <c r="A107" s="92" t="s">
        <v>135</v>
      </c>
      <c r="B107" s="93">
        <v>2184.9832981009322</v>
      </c>
      <c r="C107" s="93">
        <v>2184.9832981009322</v>
      </c>
      <c r="D107" s="93">
        <v>2184.9832981009322</v>
      </c>
      <c r="E107" s="93">
        <v>2184.9832981009322</v>
      </c>
      <c r="F107" s="93">
        <v>2184.9832981009322</v>
      </c>
      <c r="G107" s="93">
        <v>2184.9832981009322</v>
      </c>
      <c r="H107" s="93">
        <v>2184.9832981009322</v>
      </c>
      <c r="I107" s="93">
        <v>2184.9832981009322</v>
      </c>
      <c r="J107" s="93">
        <v>2184.9832981009322</v>
      </c>
    </row>
    <row r="108" spans="1:10" ht="15.75" x14ac:dyDescent="0.25">
      <c r="A108" s="92" t="s">
        <v>140</v>
      </c>
      <c r="B108" s="93">
        <v>2058</v>
      </c>
      <c r="C108" s="93">
        <v>2058</v>
      </c>
      <c r="D108" s="93">
        <v>2058</v>
      </c>
      <c r="E108" s="93">
        <v>2058</v>
      </c>
      <c r="F108" s="93">
        <v>2058</v>
      </c>
      <c r="G108" s="93">
        <v>2058</v>
      </c>
      <c r="H108" s="93">
        <v>2058</v>
      </c>
      <c r="I108" s="93">
        <v>2058</v>
      </c>
      <c r="J108" s="93">
        <v>2058</v>
      </c>
    </row>
    <row r="109" spans="1:10" ht="15.75" x14ac:dyDescent="0.25">
      <c r="A109" s="92" t="s">
        <v>98</v>
      </c>
      <c r="B109" s="93">
        <v>1844</v>
      </c>
      <c r="C109" s="93">
        <v>1882.6428195915887</v>
      </c>
      <c r="D109" s="93">
        <v>1882.6428195915887</v>
      </c>
      <c r="E109" s="93">
        <v>1882.6428195915887</v>
      </c>
      <c r="F109" s="93">
        <v>1882.6428195915887</v>
      </c>
      <c r="G109" s="93">
        <v>1882.6428195915887</v>
      </c>
      <c r="H109" s="93">
        <v>1817.0400087451367</v>
      </c>
      <c r="I109" s="93">
        <v>1787</v>
      </c>
      <c r="J109" s="93">
        <v>1787</v>
      </c>
    </row>
    <row r="110" spans="1:10" ht="15.75" x14ac:dyDescent="0.25">
      <c r="A110" s="92" t="s">
        <v>115</v>
      </c>
      <c r="B110" s="93">
        <v>1993</v>
      </c>
      <c r="C110" s="93">
        <v>1993</v>
      </c>
      <c r="D110" s="93">
        <v>1993</v>
      </c>
      <c r="E110" s="93">
        <v>1993</v>
      </c>
      <c r="F110" s="93">
        <v>1993</v>
      </c>
      <c r="G110" s="93">
        <v>1993</v>
      </c>
      <c r="H110" s="93">
        <v>1976.6159036956872</v>
      </c>
      <c r="I110" s="93">
        <v>1976.6159036956872</v>
      </c>
      <c r="J110" s="93">
        <v>1976.6159036956872</v>
      </c>
    </row>
    <row r="111" spans="1:10" ht="15.75" x14ac:dyDescent="0.25">
      <c r="A111" s="92" t="s">
        <v>125</v>
      </c>
      <c r="B111" s="93">
        <v>2073</v>
      </c>
      <c r="C111" s="93">
        <v>2073</v>
      </c>
      <c r="D111" s="93">
        <v>2073</v>
      </c>
      <c r="E111" s="93">
        <v>2073</v>
      </c>
      <c r="F111" s="93">
        <v>2073</v>
      </c>
      <c r="G111" s="93">
        <v>2073</v>
      </c>
      <c r="H111" s="93">
        <v>2073</v>
      </c>
      <c r="I111" s="93">
        <v>2073</v>
      </c>
      <c r="J111" s="93">
        <v>2073</v>
      </c>
    </row>
    <row r="112" spans="1:10" ht="15.75" x14ac:dyDescent="0.25">
      <c r="A112" s="92" t="s">
        <v>1047</v>
      </c>
      <c r="B112" s="93">
        <v>2005</v>
      </c>
      <c r="C112" s="93">
        <v>2005</v>
      </c>
      <c r="D112" s="93">
        <v>2005</v>
      </c>
      <c r="E112" s="93">
        <v>2005</v>
      </c>
      <c r="F112" s="93">
        <v>2005</v>
      </c>
      <c r="G112" s="93">
        <v>2005</v>
      </c>
      <c r="H112" s="93">
        <v>1978.4585611798173</v>
      </c>
      <c r="I112" s="93">
        <v>1913</v>
      </c>
      <c r="J112" s="93">
        <v>1913</v>
      </c>
    </row>
    <row r="113" spans="1:10" ht="15.75" x14ac:dyDescent="0.25">
      <c r="A113" s="92" t="s">
        <v>1132</v>
      </c>
      <c r="B113" s="93"/>
      <c r="C113" s="93"/>
      <c r="D113" s="93"/>
      <c r="E113" s="93"/>
      <c r="F113" s="93"/>
      <c r="G113" s="93">
        <v>1400</v>
      </c>
      <c r="H113" s="93">
        <v>1445.8991405190434</v>
      </c>
      <c r="I113" s="93">
        <v>1445.8991405190434</v>
      </c>
      <c r="J113" s="93">
        <v>1445.8991405190434</v>
      </c>
    </row>
    <row r="114" spans="1:10" ht="15.75" x14ac:dyDescent="0.25">
      <c r="A114" s="92" t="s">
        <v>1040</v>
      </c>
      <c r="B114" s="93">
        <v>2078</v>
      </c>
      <c r="C114" s="93">
        <v>2054.1060164416645</v>
      </c>
      <c r="D114" s="93">
        <v>2054.1060164416645</v>
      </c>
      <c r="E114" s="93">
        <v>2054.1060164416645</v>
      </c>
      <c r="F114" s="93">
        <v>2054.1060164416645</v>
      </c>
      <c r="G114" s="93">
        <v>2054.1060164416645</v>
      </c>
      <c r="H114" s="93">
        <v>2054.1060164416645</v>
      </c>
      <c r="I114" s="93">
        <v>2054.1060164416645</v>
      </c>
      <c r="J114" s="93">
        <v>2054.1060164416645</v>
      </c>
    </row>
    <row r="115" spans="1:10" ht="15.75" x14ac:dyDescent="0.25">
      <c r="A115" s="92" t="s">
        <v>765</v>
      </c>
      <c r="B115" s="93">
        <v>1306</v>
      </c>
      <c r="C115" s="93">
        <v>1344.897588251544</v>
      </c>
      <c r="D115" s="93">
        <v>1344</v>
      </c>
      <c r="E115" s="93">
        <v>1344</v>
      </c>
      <c r="F115" s="93">
        <v>1344</v>
      </c>
      <c r="G115" s="93">
        <v>1344</v>
      </c>
      <c r="H115" s="93">
        <v>1378.5874831826075</v>
      </c>
      <c r="I115" s="93">
        <v>1378.5874831826075</v>
      </c>
      <c r="J115" s="93">
        <v>1378.5874831826075</v>
      </c>
    </row>
    <row r="116" spans="1:10" ht="15.75" x14ac:dyDescent="0.25">
      <c r="A116" s="92" t="s">
        <v>671</v>
      </c>
      <c r="B116" s="93">
        <v>1420.1607532401449</v>
      </c>
      <c r="C116" s="93">
        <v>1420.1607532401449</v>
      </c>
      <c r="D116" s="93">
        <v>1420.1607532401449</v>
      </c>
      <c r="E116" s="93">
        <v>1420.1607532401449</v>
      </c>
      <c r="F116" s="93">
        <v>1420.1607532401449</v>
      </c>
      <c r="G116" s="93">
        <v>1420.1607532401449</v>
      </c>
      <c r="H116" s="93">
        <v>1420.1607532401449</v>
      </c>
      <c r="I116" s="93">
        <v>1420.1607532401449</v>
      </c>
      <c r="J116" s="93">
        <v>1420.1607532401449</v>
      </c>
    </row>
    <row r="117" spans="1:10" ht="15.75" x14ac:dyDescent="0.25">
      <c r="A117" s="92" t="s">
        <v>492</v>
      </c>
      <c r="B117" s="93">
        <v>1600</v>
      </c>
      <c r="C117" s="93">
        <v>1600</v>
      </c>
      <c r="D117" s="93">
        <v>1600</v>
      </c>
      <c r="E117" s="93">
        <v>1600</v>
      </c>
      <c r="F117" s="93">
        <v>1600</v>
      </c>
      <c r="G117" s="93">
        <v>1600</v>
      </c>
      <c r="H117" s="93">
        <v>1600</v>
      </c>
      <c r="I117" s="93">
        <v>1600</v>
      </c>
      <c r="J117" s="93">
        <v>1600</v>
      </c>
    </row>
    <row r="118" spans="1:10" ht="15.75" x14ac:dyDescent="0.25">
      <c r="A118" s="92" t="s">
        <v>1120</v>
      </c>
      <c r="B118" s="93"/>
      <c r="C118" s="93"/>
      <c r="D118" s="93"/>
      <c r="E118" s="93">
        <v>1200</v>
      </c>
      <c r="F118" s="93">
        <v>1223.488790484043</v>
      </c>
      <c r="G118" s="93">
        <v>1223.488790484043</v>
      </c>
      <c r="H118" s="93">
        <v>1223.488790484043</v>
      </c>
      <c r="I118" s="93">
        <v>1223.488790484043</v>
      </c>
      <c r="J118" s="93">
        <v>1223.488790484043</v>
      </c>
    </row>
    <row r="119" spans="1:10" ht="15.75" x14ac:dyDescent="0.25">
      <c r="A119" s="92" t="s">
        <v>1071</v>
      </c>
      <c r="B119" s="93">
        <v>1476</v>
      </c>
      <c r="C119" s="93">
        <v>1476</v>
      </c>
      <c r="D119" s="93">
        <v>1476</v>
      </c>
      <c r="E119" s="93">
        <v>1476</v>
      </c>
      <c r="F119" s="93">
        <v>1476</v>
      </c>
      <c r="G119" s="93">
        <v>1476</v>
      </c>
      <c r="H119" s="93">
        <v>1476</v>
      </c>
      <c r="I119" s="93">
        <v>1476</v>
      </c>
      <c r="J119" s="93">
        <v>1476</v>
      </c>
    </row>
    <row r="120" spans="1:10" ht="15.75" x14ac:dyDescent="0.25">
      <c r="A120" s="92" t="s">
        <v>185</v>
      </c>
      <c r="B120" s="93">
        <v>1441</v>
      </c>
      <c r="C120" s="93">
        <v>1441</v>
      </c>
      <c r="D120" s="93">
        <v>1441</v>
      </c>
      <c r="E120" s="93">
        <v>1441</v>
      </c>
      <c r="F120" s="93">
        <v>1441</v>
      </c>
      <c r="G120" s="93">
        <v>1441</v>
      </c>
      <c r="H120" s="93">
        <v>1441</v>
      </c>
      <c r="I120" s="93">
        <v>1441</v>
      </c>
      <c r="J120" s="93">
        <v>1441</v>
      </c>
    </row>
    <row r="121" spans="1:10" ht="15.75" x14ac:dyDescent="0.25">
      <c r="A121" s="92" t="s">
        <v>173</v>
      </c>
      <c r="B121" s="93">
        <v>2097</v>
      </c>
      <c r="C121" s="93">
        <v>2097</v>
      </c>
      <c r="D121" s="93">
        <v>2097</v>
      </c>
      <c r="E121" s="93">
        <v>2097</v>
      </c>
      <c r="F121" s="93">
        <v>2097</v>
      </c>
      <c r="G121" s="93">
        <v>2097</v>
      </c>
      <c r="H121" s="93">
        <v>2015.1785836359661</v>
      </c>
      <c r="I121" s="93">
        <v>2015.1785836359661</v>
      </c>
      <c r="J121" s="93">
        <v>2015.1785836359661</v>
      </c>
    </row>
    <row r="122" spans="1:10" ht="15.75" x14ac:dyDescent="0.25">
      <c r="A122" s="92" t="s">
        <v>122</v>
      </c>
      <c r="B122" s="93">
        <v>1694</v>
      </c>
      <c r="C122" s="93">
        <v>1694</v>
      </c>
      <c r="D122" s="93">
        <v>1694</v>
      </c>
      <c r="E122" s="93">
        <v>1694</v>
      </c>
      <c r="F122" s="93">
        <v>1694</v>
      </c>
      <c r="G122" s="93">
        <v>1694</v>
      </c>
      <c r="H122" s="93">
        <v>1694</v>
      </c>
      <c r="I122" s="93">
        <v>1694</v>
      </c>
      <c r="J122" s="93">
        <v>1694</v>
      </c>
    </row>
    <row r="123" spans="1:10" ht="15.75" x14ac:dyDescent="0.25">
      <c r="A123" s="92" t="s">
        <v>502</v>
      </c>
      <c r="B123" s="93">
        <v>1636.6113416128323</v>
      </c>
      <c r="C123" s="93">
        <v>1636.6113416128323</v>
      </c>
      <c r="D123" s="93">
        <v>1636.6113416128323</v>
      </c>
      <c r="E123" s="93">
        <v>1636.6113416128323</v>
      </c>
      <c r="F123" s="93">
        <v>1636.6113416128323</v>
      </c>
      <c r="G123" s="93">
        <v>1636.6113416128323</v>
      </c>
      <c r="H123" s="93">
        <v>1636.6113416128323</v>
      </c>
      <c r="I123" s="93">
        <v>1636.6113416128323</v>
      </c>
      <c r="J123" s="93">
        <v>1636.6113416128323</v>
      </c>
    </row>
    <row r="124" spans="1:10" ht="15.75" x14ac:dyDescent="0.25">
      <c r="A124" s="92" t="s">
        <v>654</v>
      </c>
      <c r="B124" s="93">
        <v>1419.734799094749</v>
      </c>
      <c r="C124" s="93">
        <v>1419.734799094749</v>
      </c>
      <c r="D124" s="93">
        <v>1419.734799094749</v>
      </c>
      <c r="E124" s="93">
        <v>1419.734799094749</v>
      </c>
      <c r="F124" s="93">
        <v>1419.734799094749</v>
      </c>
      <c r="G124" s="93">
        <v>1419.734799094749</v>
      </c>
      <c r="H124" s="93">
        <v>1419.734799094749</v>
      </c>
      <c r="I124" s="93">
        <v>1419.734799094749</v>
      </c>
      <c r="J124" s="93">
        <v>1419.734799094749</v>
      </c>
    </row>
    <row r="125" spans="1:10" ht="15.75" x14ac:dyDescent="0.25">
      <c r="A125" s="92" t="s">
        <v>490</v>
      </c>
      <c r="B125" s="93">
        <v>1200</v>
      </c>
      <c r="C125" s="93">
        <v>1200</v>
      </c>
      <c r="D125" s="93">
        <v>1200</v>
      </c>
      <c r="E125" s="93">
        <v>1200</v>
      </c>
      <c r="F125" s="93">
        <v>1200</v>
      </c>
      <c r="G125" s="93">
        <v>1200</v>
      </c>
      <c r="H125" s="93">
        <v>1200</v>
      </c>
      <c r="I125" s="93">
        <v>1200</v>
      </c>
      <c r="J125" s="93">
        <v>1200</v>
      </c>
    </row>
    <row r="126" spans="1:10" ht="15.75" x14ac:dyDescent="0.25">
      <c r="A126" s="92" t="s">
        <v>425</v>
      </c>
      <c r="B126" s="93">
        <v>1200</v>
      </c>
      <c r="C126" s="93">
        <v>1200</v>
      </c>
      <c r="D126" s="93">
        <v>1200</v>
      </c>
      <c r="E126" s="93">
        <v>1200</v>
      </c>
      <c r="F126" s="93">
        <v>1200</v>
      </c>
      <c r="G126" s="93">
        <v>1200</v>
      </c>
      <c r="H126" s="93">
        <v>1200</v>
      </c>
      <c r="I126" s="93">
        <v>1200</v>
      </c>
      <c r="J126" s="93">
        <v>1200</v>
      </c>
    </row>
    <row r="127" spans="1:10" ht="15.75" x14ac:dyDescent="0.25">
      <c r="A127" s="92" t="s">
        <v>133</v>
      </c>
      <c r="B127" s="93">
        <v>1493</v>
      </c>
      <c r="C127" s="93">
        <v>1493</v>
      </c>
      <c r="D127" s="93">
        <v>1493</v>
      </c>
      <c r="E127" s="93">
        <v>1493</v>
      </c>
      <c r="F127" s="93">
        <v>1493</v>
      </c>
      <c r="G127" s="93">
        <v>1502.9026159008808</v>
      </c>
      <c r="H127" s="93">
        <v>1493.2749629553584</v>
      </c>
      <c r="I127" s="93">
        <v>1493.2749629553584</v>
      </c>
      <c r="J127" s="93">
        <v>1493.2749629553584</v>
      </c>
    </row>
    <row r="128" spans="1:10" ht="15.75" x14ac:dyDescent="0.25">
      <c r="A128" s="92" t="s">
        <v>675</v>
      </c>
      <c r="B128" s="93">
        <v>1411</v>
      </c>
      <c r="C128" s="93">
        <v>1411</v>
      </c>
      <c r="D128" s="93">
        <v>1411</v>
      </c>
      <c r="E128" s="93">
        <v>1411</v>
      </c>
      <c r="F128" s="93">
        <v>1411</v>
      </c>
      <c r="G128" s="93">
        <v>1411</v>
      </c>
      <c r="H128" s="93">
        <v>1411</v>
      </c>
      <c r="I128" s="93">
        <v>1411</v>
      </c>
      <c r="J128" s="93">
        <v>1411</v>
      </c>
    </row>
    <row r="129" spans="1:10" ht="15.75" x14ac:dyDescent="0.25">
      <c r="A129" s="92" t="s">
        <v>1024</v>
      </c>
      <c r="B129" s="93">
        <v>1478.1480679178783</v>
      </c>
      <c r="C129" s="93">
        <v>1478.1480679178783</v>
      </c>
      <c r="D129" s="93">
        <v>1478.1480679178783</v>
      </c>
      <c r="E129" s="93">
        <v>1478.1480679178783</v>
      </c>
      <c r="F129" s="93">
        <v>1478.1480679178783</v>
      </c>
      <c r="G129" s="93">
        <v>1478.1480679178783</v>
      </c>
      <c r="H129" s="93">
        <v>1478.1480679178783</v>
      </c>
      <c r="I129" s="93">
        <v>1478.1480679178783</v>
      </c>
      <c r="J129" s="93">
        <v>1478.1480679178783</v>
      </c>
    </row>
    <row r="130" spans="1:10" ht="15.75" x14ac:dyDescent="0.25">
      <c r="A130" s="92" t="s">
        <v>61</v>
      </c>
      <c r="B130" s="93">
        <v>1600</v>
      </c>
      <c r="C130" s="93">
        <v>1600</v>
      </c>
      <c r="D130" s="93">
        <v>1600</v>
      </c>
      <c r="E130" s="93">
        <v>1600</v>
      </c>
      <c r="F130" s="93">
        <v>1600</v>
      </c>
      <c r="G130" s="93">
        <v>1600</v>
      </c>
      <c r="H130" s="93">
        <v>1600</v>
      </c>
      <c r="I130" s="93">
        <v>1600</v>
      </c>
      <c r="J130" s="93">
        <v>1600</v>
      </c>
    </row>
    <row r="131" spans="1:10" ht="15.75" x14ac:dyDescent="0.25">
      <c r="A131" s="92" t="s">
        <v>1102</v>
      </c>
      <c r="B131" s="93"/>
      <c r="C131" s="93"/>
      <c r="D131" s="93">
        <v>1400</v>
      </c>
      <c r="E131" s="93">
        <v>1468</v>
      </c>
      <c r="F131" s="93">
        <v>1468</v>
      </c>
      <c r="G131" s="93">
        <v>1472.1234157780805</v>
      </c>
      <c r="H131" s="93">
        <v>1500.8668416229877</v>
      </c>
      <c r="I131" s="93">
        <v>1500.8668416229877</v>
      </c>
      <c r="J131" s="93">
        <v>1500.8668416229877</v>
      </c>
    </row>
    <row r="132" spans="1:10" ht="15.75" x14ac:dyDescent="0.25">
      <c r="A132" s="92" t="s">
        <v>592</v>
      </c>
      <c r="B132" s="93">
        <v>1388.6132984044423</v>
      </c>
      <c r="C132" s="93">
        <v>1388.6132984044423</v>
      </c>
      <c r="D132" s="93">
        <v>1388.6132984044423</v>
      </c>
      <c r="E132" s="93">
        <v>1388.6132984044423</v>
      </c>
      <c r="F132" s="93">
        <v>1388.6132984044423</v>
      </c>
      <c r="G132" s="93">
        <v>1388.6132984044423</v>
      </c>
      <c r="H132" s="93">
        <v>1388.6132984044423</v>
      </c>
      <c r="I132" s="93">
        <v>1388.6132984044423</v>
      </c>
      <c r="J132" s="93">
        <v>1388.6132984044423</v>
      </c>
    </row>
    <row r="133" spans="1:10" ht="15.75" x14ac:dyDescent="0.25">
      <c r="A133" s="92" t="s">
        <v>1077</v>
      </c>
      <c r="B133" s="93">
        <v>1524</v>
      </c>
      <c r="C133" s="93">
        <v>1524</v>
      </c>
      <c r="D133" s="93">
        <v>1524</v>
      </c>
      <c r="E133" s="93">
        <v>1524</v>
      </c>
      <c r="F133" s="93">
        <v>1524</v>
      </c>
      <c r="G133" s="93">
        <v>1524</v>
      </c>
      <c r="H133" s="93">
        <v>1466.8430245657275</v>
      </c>
      <c r="I133" s="93">
        <v>1466.8430245657275</v>
      </c>
      <c r="J133" s="93">
        <v>1466.8430245657275</v>
      </c>
    </row>
    <row r="134" spans="1:10" ht="15.75" x14ac:dyDescent="0.25">
      <c r="A134" s="92" t="s">
        <v>390</v>
      </c>
      <c r="B134" s="93">
        <v>2114.959455830317</v>
      </c>
      <c r="C134" s="93">
        <v>2114.959455830317</v>
      </c>
      <c r="D134" s="93">
        <v>2114.959455830317</v>
      </c>
      <c r="E134" s="93">
        <v>2114.959455830317</v>
      </c>
      <c r="F134" s="93">
        <v>2114.959455830317</v>
      </c>
      <c r="G134" s="93">
        <v>2114.959455830317</v>
      </c>
      <c r="H134" s="93">
        <v>2114.959455830317</v>
      </c>
      <c r="I134" s="93">
        <v>2114.959455830317</v>
      </c>
      <c r="J134" s="93">
        <v>2114.959455830317</v>
      </c>
    </row>
    <row r="135" spans="1:10" ht="15.75" x14ac:dyDescent="0.25">
      <c r="A135" s="92" t="s">
        <v>225</v>
      </c>
      <c r="B135" s="93">
        <v>1200</v>
      </c>
      <c r="C135" s="93">
        <v>1200</v>
      </c>
      <c r="D135" s="93">
        <v>1200</v>
      </c>
      <c r="E135" s="93">
        <v>1200</v>
      </c>
      <c r="F135" s="93">
        <v>1200</v>
      </c>
      <c r="G135" s="93">
        <v>1200</v>
      </c>
      <c r="H135" s="93">
        <v>1200</v>
      </c>
      <c r="I135" s="93">
        <v>1200</v>
      </c>
      <c r="J135" s="93">
        <v>1200</v>
      </c>
    </row>
    <row r="136" spans="1:10" ht="15.75" x14ac:dyDescent="0.25">
      <c r="A136" s="92" t="s">
        <v>832</v>
      </c>
      <c r="B136" s="93">
        <v>1271.2356103103027</v>
      </c>
      <c r="C136" s="93">
        <v>1271.2356103103027</v>
      </c>
      <c r="D136" s="93">
        <v>1271.2356103103027</v>
      </c>
      <c r="E136" s="93">
        <v>1271.2356103103027</v>
      </c>
      <c r="F136" s="93">
        <v>1271.2356103103027</v>
      </c>
      <c r="G136" s="93">
        <v>1271.2356103103027</v>
      </c>
      <c r="H136" s="93">
        <v>1271.2356103103027</v>
      </c>
      <c r="I136" s="93">
        <v>1271.2356103103027</v>
      </c>
      <c r="J136" s="93">
        <v>1271.2356103103027</v>
      </c>
    </row>
    <row r="137" spans="1:10" ht="15.75" x14ac:dyDescent="0.25">
      <c r="A137" s="92" t="s">
        <v>947</v>
      </c>
      <c r="B137" s="93">
        <v>1479</v>
      </c>
      <c r="C137" s="93">
        <v>1479</v>
      </c>
      <c r="D137" s="93">
        <v>1479</v>
      </c>
      <c r="E137" s="93">
        <v>1479</v>
      </c>
      <c r="F137" s="93">
        <v>1479</v>
      </c>
      <c r="G137" s="93">
        <v>1479</v>
      </c>
      <c r="H137" s="93">
        <v>1504.3423862771926</v>
      </c>
      <c r="I137" s="93">
        <v>1504.3423862771926</v>
      </c>
      <c r="J137" s="93">
        <v>1504.3423862771926</v>
      </c>
    </row>
    <row r="138" spans="1:10" ht="15.75" x14ac:dyDescent="0.25">
      <c r="A138" s="92" t="s">
        <v>151</v>
      </c>
      <c r="B138" s="93">
        <v>1400</v>
      </c>
      <c r="C138" s="93">
        <v>1400</v>
      </c>
      <c r="D138" s="93">
        <v>1400</v>
      </c>
      <c r="E138" s="93">
        <v>1400</v>
      </c>
      <c r="F138" s="93">
        <v>1400</v>
      </c>
      <c r="G138" s="93">
        <v>1400</v>
      </c>
      <c r="H138" s="93">
        <v>1400</v>
      </c>
      <c r="I138" s="93">
        <v>1400</v>
      </c>
      <c r="J138" s="93">
        <v>1400</v>
      </c>
    </row>
    <row r="139" spans="1:10" ht="15.75" x14ac:dyDescent="0.25">
      <c r="A139" s="92" t="s">
        <v>658</v>
      </c>
      <c r="B139" s="93">
        <v>1811.4399775480347</v>
      </c>
      <c r="C139" s="93">
        <v>1811.4399775480347</v>
      </c>
      <c r="D139" s="93">
        <v>1811.4399775480347</v>
      </c>
      <c r="E139" s="93">
        <v>1811.4399775480347</v>
      </c>
      <c r="F139" s="93">
        <v>1811.4399775480347</v>
      </c>
      <c r="G139" s="93">
        <v>1811.4399775480347</v>
      </c>
      <c r="H139" s="93">
        <v>1811.4399775480347</v>
      </c>
      <c r="I139" s="93">
        <v>1811.4399775480347</v>
      </c>
      <c r="J139" s="93">
        <v>1811.4399775480347</v>
      </c>
    </row>
    <row r="140" spans="1:10" ht="15.75" x14ac:dyDescent="0.25">
      <c r="A140" s="92" t="s">
        <v>4</v>
      </c>
      <c r="B140" s="93">
        <v>1750</v>
      </c>
      <c r="C140" s="93">
        <v>1691.0160604343821</v>
      </c>
      <c r="D140" s="93">
        <v>1652</v>
      </c>
      <c r="E140" s="93">
        <v>1652</v>
      </c>
      <c r="F140" s="93">
        <v>1682.6682316760957</v>
      </c>
      <c r="G140" s="93">
        <v>1682.6682316760957</v>
      </c>
      <c r="H140" s="93">
        <v>1659.3429540902389</v>
      </c>
      <c r="I140" s="93">
        <v>1690</v>
      </c>
      <c r="J140" s="93">
        <v>1690</v>
      </c>
    </row>
    <row r="141" spans="1:10" ht="15.75" x14ac:dyDescent="0.25">
      <c r="A141" s="92" t="s">
        <v>484</v>
      </c>
      <c r="B141" s="93">
        <v>1802</v>
      </c>
      <c r="C141" s="93">
        <v>1799.856400391533</v>
      </c>
      <c r="D141" s="93">
        <v>1831</v>
      </c>
      <c r="E141" s="93">
        <v>1831</v>
      </c>
      <c r="F141" s="93">
        <v>1814.5155724258445</v>
      </c>
      <c r="G141" s="93">
        <v>1800.5832728699775</v>
      </c>
      <c r="H141" s="93">
        <v>1715.7412819274064</v>
      </c>
      <c r="I141" s="93">
        <v>1712</v>
      </c>
      <c r="J141" s="93">
        <v>1702.9296495191195</v>
      </c>
    </row>
    <row r="142" spans="1:10" ht="15.75" x14ac:dyDescent="0.25">
      <c r="A142" s="92" t="s">
        <v>660</v>
      </c>
      <c r="B142" s="93">
        <v>1294</v>
      </c>
      <c r="C142" s="93">
        <v>1294</v>
      </c>
      <c r="D142" s="93">
        <v>1294</v>
      </c>
      <c r="E142" s="93">
        <v>1294</v>
      </c>
      <c r="F142" s="93">
        <v>1294</v>
      </c>
      <c r="G142" s="93">
        <v>1294</v>
      </c>
      <c r="H142" s="93">
        <v>1389.5116707097559</v>
      </c>
      <c r="I142" s="93">
        <v>1389.5116707097559</v>
      </c>
      <c r="J142" s="93">
        <v>1389.5116707097559</v>
      </c>
    </row>
    <row r="143" spans="1:10" ht="15.75" x14ac:dyDescent="0.25">
      <c r="A143" s="92" t="s">
        <v>424</v>
      </c>
      <c r="B143" s="93">
        <v>1400</v>
      </c>
      <c r="C143" s="93">
        <v>1400</v>
      </c>
      <c r="D143" s="93">
        <v>1400</v>
      </c>
      <c r="E143" s="93">
        <v>1400</v>
      </c>
      <c r="F143" s="93">
        <v>1400</v>
      </c>
      <c r="G143" s="93">
        <v>1400</v>
      </c>
      <c r="H143" s="93">
        <v>1400</v>
      </c>
      <c r="I143" s="93">
        <v>1400</v>
      </c>
      <c r="J143" s="93">
        <v>1400</v>
      </c>
    </row>
    <row r="144" spans="1:10" ht="15.75" x14ac:dyDescent="0.25">
      <c r="A144" s="92" t="s">
        <v>802</v>
      </c>
      <c r="B144" s="93">
        <v>1509.3915152612215</v>
      </c>
      <c r="C144" s="93">
        <v>1579.3143600608482</v>
      </c>
      <c r="D144" s="93">
        <v>1608</v>
      </c>
      <c r="E144" s="93">
        <v>1608</v>
      </c>
      <c r="F144" s="93">
        <v>1608</v>
      </c>
      <c r="G144" s="93">
        <v>1608</v>
      </c>
      <c r="H144" s="93">
        <v>1608</v>
      </c>
      <c r="I144" s="93">
        <v>1608</v>
      </c>
      <c r="J144" s="93">
        <v>1608</v>
      </c>
    </row>
    <row r="145" spans="1:10" ht="15.75" x14ac:dyDescent="0.25">
      <c r="A145" s="92" t="s">
        <v>49</v>
      </c>
      <c r="B145" s="93">
        <v>1200</v>
      </c>
      <c r="C145" s="93">
        <v>1200</v>
      </c>
      <c r="D145" s="93">
        <v>1200</v>
      </c>
      <c r="E145" s="93">
        <v>1200</v>
      </c>
      <c r="F145" s="93">
        <v>1200</v>
      </c>
      <c r="G145" s="93">
        <v>1200</v>
      </c>
      <c r="H145" s="93">
        <v>1200</v>
      </c>
      <c r="I145" s="93">
        <v>1200</v>
      </c>
      <c r="J145" s="93">
        <v>1200</v>
      </c>
    </row>
    <row r="146" spans="1:10" ht="15.75" x14ac:dyDescent="0.25">
      <c r="A146" s="92" t="s">
        <v>155</v>
      </c>
      <c r="B146" s="93">
        <v>0</v>
      </c>
      <c r="C146" s="93">
        <v>0</v>
      </c>
      <c r="D146" s="93">
        <v>0</v>
      </c>
      <c r="E146" s="93">
        <v>0</v>
      </c>
      <c r="F146" s="93">
        <v>0</v>
      </c>
      <c r="G146" s="93">
        <v>0</v>
      </c>
      <c r="H146" s="93">
        <v>0</v>
      </c>
      <c r="I146" s="93">
        <v>0</v>
      </c>
      <c r="J146" s="93">
        <v>0</v>
      </c>
    </row>
    <row r="147" spans="1:10" ht="15.75" x14ac:dyDescent="0.25">
      <c r="A147" s="92" t="s">
        <v>128</v>
      </c>
      <c r="B147" s="93">
        <v>1840</v>
      </c>
      <c r="C147" s="93">
        <v>1840</v>
      </c>
      <c r="D147" s="93">
        <v>1840</v>
      </c>
      <c r="E147" s="93">
        <v>1840</v>
      </c>
      <c r="F147" s="93">
        <v>1840</v>
      </c>
      <c r="G147" s="93">
        <v>1840</v>
      </c>
      <c r="H147" s="93">
        <v>1837.3322263895011</v>
      </c>
      <c r="I147" s="93">
        <v>1837.3322263895011</v>
      </c>
      <c r="J147" s="93">
        <v>1837.3322263895011</v>
      </c>
    </row>
    <row r="148" spans="1:10" ht="15.75" x14ac:dyDescent="0.25">
      <c r="A148" s="92" t="s">
        <v>779</v>
      </c>
      <c r="B148" s="93">
        <v>1199.1497727681772</v>
      </c>
      <c r="C148" s="93">
        <v>1199.1497727681772</v>
      </c>
      <c r="D148" s="93">
        <v>1199.1497727681772</v>
      </c>
      <c r="E148" s="93">
        <v>1199.1497727681772</v>
      </c>
      <c r="F148" s="93">
        <v>1199.1497727681772</v>
      </c>
      <c r="G148" s="93">
        <v>1199.1497727681772</v>
      </c>
      <c r="H148" s="93">
        <v>1199.1497727681772</v>
      </c>
      <c r="I148" s="93">
        <v>1199.1497727681772</v>
      </c>
      <c r="J148" s="93">
        <v>1199.1497727681772</v>
      </c>
    </row>
    <row r="149" spans="1:10" ht="15.75" x14ac:dyDescent="0.25">
      <c r="A149" s="92" t="s">
        <v>196</v>
      </c>
      <c r="B149" s="93">
        <v>1600</v>
      </c>
      <c r="C149" s="93">
        <v>1600</v>
      </c>
      <c r="D149" s="93">
        <v>1600</v>
      </c>
      <c r="E149" s="93">
        <v>1600</v>
      </c>
      <c r="F149" s="93">
        <v>1600</v>
      </c>
      <c r="G149" s="93">
        <v>1600</v>
      </c>
      <c r="H149" s="93">
        <v>1600</v>
      </c>
      <c r="I149" s="93">
        <v>1600</v>
      </c>
      <c r="J149" s="93">
        <v>1600</v>
      </c>
    </row>
    <row r="150" spans="1:10" ht="15.75" x14ac:dyDescent="0.25">
      <c r="A150" s="92" t="s">
        <v>574</v>
      </c>
      <c r="B150" s="93">
        <v>1200</v>
      </c>
      <c r="C150" s="93">
        <v>1200</v>
      </c>
      <c r="D150" s="93">
        <v>1200</v>
      </c>
      <c r="E150" s="93">
        <v>1200</v>
      </c>
      <c r="F150" s="93">
        <v>1200</v>
      </c>
      <c r="G150" s="93">
        <v>1200</v>
      </c>
      <c r="H150" s="93">
        <v>1200</v>
      </c>
      <c r="I150" s="93">
        <v>1200</v>
      </c>
      <c r="J150" s="93">
        <v>1200</v>
      </c>
    </row>
    <row r="151" spans="1:10" ht="15.75" x14ac:dyDescent="0.25">
      <c r="A151" s="92" t="s">
        <v>1069</v>
      </c>
      <c r="B151" s="93">
        <v>1275</v>
      </c>
      <c r="C151" s="93">
        <v>1275</v>
      </c>
      <c r="D151" s="93">
        <v>1375</v>
      </c>
      <c r="E151" s="93">
        <v>1375</v>
      </c>
      <c r="F151" s="93">
        <v>1375</v>
      </c>
      <c r="G151" s="93">
        <v>1375</v>
      </c>
      <c r="H151" s="93">
        <v>1375</v>
      </c>
      <c r="I151" s="93">
        <v>1375</v>
      </c>
      <c r="J151" s="93">
        <v>1375</v>
      </c>
    </row>
    <row r="152" spans="1:10" s="50" customFormat="1" ht="15.75" x14ac:dyDescent="0.25">
      <c r="A152" s="92" t="s">
        <v>1129</v>
      </c>
      <c r="B152" s="93"/>
      <c r="C152" s="93"/>
      <c r="D152" s="93"/>
      <c r="E152" s="93"/>
      <c r="F152" s="93"/>
      <c r="G152" s="93">
        <v>1600</v>
      </c>
      <c r="H152" s="93">
        <v>1698.4981881415861</v>
      </c>
      <c r="I152" s="93">
        <v>1698.4981881415861</v>
      </c>
      <c r="J152" s="93">
        <v>1698.4981881415861</v>
      </c>
    </row>
    <row r="153" spans="1:10" ht="15.75" x14ac:dyDescent="0.25">
      <c r="A153" s="92" t="s">
        <v>542</v>
      </c>
      <c r="B153" s="93">
        <v>1200</v>
      </c>
      <c r="C153" s="93">
        <v>1200</v>
      </c>
      <c r="D153" s="93">
        <v>1200</v>
      </c>
      <c r="E153" s="93">
        <v>1200</v>
      </c>
      <c r="F153" s="93">
        <v>1200</v>
      </c>
      <c r="G153" s="93">
        <v>1200</v>
      </c>
      <c r="H153" s="93">
        <v>1200</v>
      </c>
      <c r="I153" s="93">
        <v>1200</v>
      </c>
      <c r="J153" s="93">
        <v>1200</v>
      </c>
    </row>
    <row r="154" spans="1:10" ht="15.75" x14ac:dyDescent="0.25">
      <c r="A154" s="92" t="s">
        <v>395</v>
      </c>
      <c r="B154" s="93">
        <v>1836</v>
      </c>
      <c r="C154" s="93">
        <v>1836</v>
      </c>
      <c r="D154" s="93">
        <v>1836</v>
      </c>
      <c r="E154" s="93">
        <v>1836</v>
      </c>
      <c r="F154" s="93">
        <v>1836</v>
      </c>
      <c r="G154" s="93">
        <v>1836</v>
      </c>
      <c r="H154" s="93">
        <v>1758.2415106977994</v>
      </c>
      <c r="I154" s="93">
        <v>1758.2415106977994</v>
      </c>
      <c r="J154" s="93">
        <v>1758.2415106977994</v>
      </c>
    </row>
    <row r="155" spans="1:10" ht="15.75" x14ac:dyDescent="0.25">
      <c r="A155" s="92" t="s">
        <v>589</v>
      </c>
      <c r="B155" s="93">
        <v>1311.8338239660306</v>
      </c>
      <c r="C155" s="93">
        <v>1311.8338239660306</v>
      </c>
      <c r="D155" s="93">
        <v>1311.8338239660306</v>
      </c>
      <c r="E155" s="93">
        <v>1311.8338239660306</v>
      </c>
      <c r="F155" s="93">
        <v>1311.8338239660306</v>
      </c>
      <c r="G155" s="93">
        <v>1311.8338239660306</v>
      </c>
      <c r="H155" s="93">
        <v>1311.8338239660306</v>
      </c>
      <c r="I155" s="93">
        <v>1311.8338239660306</v>
      </c>
      <c r="J155" s="93">
        <v>1311.8338239660306</v>
      </c>
    </row>
    <row r="156" spans="1:10" ht="15.75" x14ac:dyDescent="0.25">
      <c r="A156" s="92" t="s">
        <v>175</v>
      </c>
      <c r="B156" s="93">
        <v>1754</v>
      </c>
      <c r="C156" s="93">
        <v>1754</v>
      </c>
      <c r="D156" s="93">
        <v>1754</v>
      </c>
      <c r="E156" s="93">
        <v>1754</v>
      </c>
      <c r="F156" s="93">
        <v>1754</v>
      </c>
      <c r="G156" s="93">
        <v>1754</v>
      </c>
      <c r="H156" s="93">
        <v>1754</v>
      </c>
      <c r="I156" s="93">
        <v>1754</v>
      </c>
      <c r="J156" s="93">
        <v>1754</v>
      </c>
    </row>
    <row r="157" spans="1:10" ht="15.75" x14ac:dyDescent="0.25">
      <c r="A157" s="92" t="s">
        <v>475</v>
      </c>
      <c r="B157" s="93">
        <v>1400</v>
      </c>
      <c r="C157" s="93">
        <v>1400</v>
      </c>
      <c r="D157" s="93">
        <v>1400</v>
      </c>
      <c r="E157" s="93">
        <v>1400</v>
      </c>
      <c r="F157" s="93">
        <v>1400</v>
      </c>
      <c r="G157" s="93">
        <v>1400</v>
      </c>
      <c r="H157" s="93">
        <v>1400</v>
      </c>
      <c r="I157" s="93">
        <v>1400</v>
      </c>
      <c r="J157" s="93">
        <v>1400</v>
      </c>
    </row>
    <row r="158" spans="1:10" ht="15.75" x14ac:dyDescent="0.25">
      <c r="A158" s="92" t="s">
        <v>1133</v>
      </c>
      <c r="B158" s="93"/>
      <c r="C158" s="93"/>
      <c r="D158" s="93"/>
      <c r="E158" s="93"/>
      <c r="F158" s="93"/>
      <c r="G158" s="93">
        <v>1400</v>
      </c>
      <c r="H158" s="93">
        <v>1508.1789472629521</v>
      </c>
      <c r="I158" s="93">
        <v>1508.1789472629521</v>
      </c>
      <c r="J158" s="93">
        <v>1508.1789472629521</v>
      </c>
    </row>
    <row r="159" spans="1:10" ht="15.75" x14ac:dyDescent="0.25">
      <c r="A159" s="92" t="s">
        <v>803</v>
      </c>
      <c r="B159" s="93">
        <v>1233.5651135760124</v>
      </c>
      <c r="C159" s="93">
        <v>1233.5651135760124</v>
      </c>
      <c r="D159" s="93">
        <v>1233.5651135760124</v>
      </c>
      <c r="E159" s="93">
        <v>1233.5651135760124</v>
      </c>
      <c r="F159" s="93">
        <v>1233.5651135760124</v>
      </c>
      <c r="G159" s="93">
        <v>1233.5651135760124</v>
      </c>
      <c r="H159" s="93">
        <v>1233.5651135760124</v>
      </c>
      <c r="I159" s="93">
        <v>1233.5651135760124</v>
      </c>
      <c r="J159" s="93">
        <v>1233.5651135760124</v>
      </c>
    </row>
    <row r="160" spans="1:10" ht="15.75" x14ac:dyDescent="0.25">
      <c r="A160" s="92" t="s">
        <v>97</v>
      </c>
      <c r="B160" s="93">
        <v>1684</v>
      </c>
      <c r="C160" s="93">
        <v>1684</v>
      </c>
      <c r="D160" s="93">
        <v>1684</v>
      </c>
      <c r="E160" s="93">
        <v>1684</v>
      </c>
      <c r="F160" s="93">
        <v>1684</v>
      </c>
      <c r="G160" s="93">
        <v>1684</v>
      </c>
      <c r="H160" s="93">
        <v>1684</v>
      </c>
      <c r="I160" s="93">
        <v>1684</v>
      </c>
      <c r="J160" s="93">
        <v>1684</v>
      </c>
    </row>
    <row r="161" spans="1:10" ht="15.75" x14ac:dyDescent="0.25">
      <c r="A161" s="92" t="s">
        <v>948</v>
      </c>
      <c r="B161" s="93">
        <v>1208.4507000774488</v>
      </c>
      <c r="C161" s="93">
        <v>1208.4507000774488</v>
      </c>
      <c r="D161" s="93">
        <v>1208.4507000774488</v>
      </c>
      <c r="E161" s="93">
        <v>1208.4507000774488</v>
      </c>
      <c r="F161" s="93">
        <v>1208.4507000774488</v>
      </c>
      <c r="G161" s="93">
        <v>1208.4507000774488</v>
      </c>
      <c r="H161" s="93">
        <v>1208.4507000774488</v>
      </c>
      <c r="I161" s="93">
        <v>1208.4507000774488</v>
      </c>
      <c r="J161" s="93">
        <v>1208.4507000774488</v>
      </c>
    </row>
    <row r="162" spans="1:10" ht="15.75" x14ac:dyDescent="0.25">
      <c r="A162" s="92" t="s">
        <v>722</v>
      </c>
      <c r="B162" s="93">
        <v>1116</v>
      </c>
      <c r="C162" s="93">
        <v>1116</v>
      </c>
      <c r="D162" s="93">
        <v>1116</v>
      </c>
      <c r="E162" s="93">
        <v>1116</v>
      </c>
      <c r="F162" s="93">
        <v>1103.5880494523444</v>
      </c>
      <c r="G162" s="93">
        <v>1103.5880494523444</v>
      </c>
      <c r="H162" s="93">
        <v>1103.5880494523444</v>
      </c>
      <c r="I162" s="93">
        <v>1103.5880494523444</v>
      </c>
      <c r="J162" s="93">
        <v>1103.5880494523444</v>
      </c>
    </row>
    <row r="163" spans="1:10" ht="15.75" x14ac:dyDescent="0.25">
      <c r="A163" s="92" t="s">
        <v>404</v>
      </c>
      <c r="B163" s="93">
        <v>1646.3258490157273</v>
      </c>
      <c r="C163" s="93">
        <v>1646.3258490157273</v>
      </c>
      <c r="D163" s="93">
        <v>1646.3258490157273</v>
      </c>
      <c r="E163" s="93">
        <v>1646.3258490157273</v>
      </c>
      <c r="F163" s="93">
        <v>1646.3258490157273</v>
      </c>
      <c r="G163" s="93">
        <v>1646.3258490157273</v>
      </c>
      <c r="H163" s="93">
        <v>1646.3258490157273</v>
      </c>
      <c r="I163" s="93">
        <v>1646.3258490157273</v>
      </c>
      <c r="J163" s="93">
        <v>1646.3258490157273</v>
      </c>
    </row>
    <row r="164" spans="1:10" ht="15.75" x14ac:dyDescent="0.25">
      <c r="A164" s="92" t="s">
        <v>53</v>
      </c>
      <c r="B164" s="93">
        <v>2209</v>
      </c>
      <c r="C164" s="93">
        <v>2209</v>
      </c>
      <c r="D164" s="93">
        <v>2209</v>
      </c>
      <c r="E164" s="93">
        <v>2209</v>
      </c>
      <c r="F164" s="93">
        <v>2209</v>
      </c>
      <c r="G164" s="93">
        <v>2209</v>
      </c>
      <c r="H164" s="93">
        <v>2169.5676005691962</v>
      </c>
      <c r="I164" s="93">
        <v>2117</v>
      </c>
      <c r="J164" s="93">
        <v>2117</v>
      </c>
    </row>
    <row r="165" spans="1:10" ht="15.75" x14ac:dyDescent="0.25">
      <c r="A165" s="92" t="s">
        <v>114</v>
      </c>
      <c r="B165" s="93">
        <v>1546</v>
      </c>
      <c r="C165" s="93">
        <v>1546</v>
      </c>
      <c r="D165" s="93">
        <v>1546</v>
      </c>
      <c r="E165" s="93">
        <v>1547</v>
      </c>
      <c r="F165" s="93">
        <v>1547</v>
      </c>
      <c r="G165" s="93">
        <v>1547</v>
      </c>
      <c r="H165" s="93">
        <v>1547</v>
      </c>
      <c r="I165" s="93">
        <v>1547</v>
      </c>
      <c r="J165" s="93">
        <v>1547</v>
      </c>
    </row>
    <row r="166" spans="1:10" ht="15.75" x14ac:dyDescent="0.25">
      <c r="A166" s="92" t="s">
        <v>15</v>
      </c>
      <c r="B166" s="93">
        <v>1708</v>
      </c>
      <c r="C166" s="93">
        <v>1708</v>
      </c>
      <c r="D166" s="93">
        <v>1708</v>
      </c>
      <c r="E166" s="93">
        <v>1708</v>
      </c>
      <c r="F166" s="93">
        <v>1638.5176069273873</v>
      </c>
      <c r="G166" s="93">
        <v>1638.5176069273873</v>
      </c>
      <c r="H166" s="93">
        <v>1663.6871248741109</v>
      </c>
      <c r="I166" s="93">
        <v>1663.6871248741109</v>
      </c>
      <c r="J166" s="93">
        <v>1663.6871248741109</v>
      </c>
    </row>
    <row r="167" spans="1:10" ht="15.75" x14ac:dyDescent="0.25">
      <c r="A167" s="92" t="s">
        <v>167</v>
      </c>
      <c r="B167" s="93">
        <v>1640.8142999566346</v>
      </c>
      <c r="C167" s="93">
        <v>1640.8142999566346</v>
      </c>
      <c r="D167" s="93">
        <v>1640.8142999566346</v>
      </c>
      <c r="E167" s="93">
        <v>1640.8142999566346</v>
      </c>
      <c r="F167" s="93">
        <v>1640.8142999566346</v>
      </c>
      <c r="G167" s="93">
        <v>1640.8142999566346</v>
      </c>
      <c r="H167" s="93">
        <v>1640.8142999566346</v>
      </c>
      <c r="I167" s="93">
        <v>1640.8142999566346</v>
      </c>
      <c r="J167" s="93">
        <v>1640.8142999566346</v>
      </c>
    </row>
    <row r="168" spans="1:10" ht="15.75" x14ac:dyDescent="0.25">
      <c r="A168" s="92" t="s">
        <v>730</v>
      </c>
      <c r="B168" s="93">
        <v>1620</v>
      </c>
      <c r="C168" s="93">
        <v>1620</v>
      </c>
      <c r="D168" s="93">
        <v>1620</v>
      </c>
      <c r="E168" s="93">
        <v>1620</v>
      </c>
      <c r="F168" s="93">
        <v>1620</v>
      </c>
      <c r="G168" s="93">
        <v>1620</v>
      </c>
      <c r="H168" s="93">
        <v>1570.7305226313886</v>
      </c>
      <c r="I168" s="93">
        <v>1570.7305226313886</v>
      </c>
      <c r="J168" s="93">
        <v>1570.7305226313886</v>
      </c>
    </row>
    <row r="169" spans="1:10" ht="15.75" x14ac:dyDescent="0.25">
      <c r="A169" s="92" t="s">
        <v>444</v>
      </c>
      <c r="B169" s="93">
        <v>1800</v>
      </c>
      <c r="C169" s="93">
        <v>1800</v>
      </c>
      <c r="D169" s="93">
        <v>1800</v>
      </c>
      <c r="E169" s="93">
        <v>1800</v>
      </c>
      <c r="F169" s="93">
        <v>1800</v>
      </c>
      <c r="G169" s="93">
        <v>1800</v>
      </c>
      <c r="H169" s="93">
        <v>1800</v>
      </c>
      <c r="I169" s="93">
        <v>1800</v>
      </c>
      <c r="J169" s="93">
        <v>1800</v>
      </c>
    </row>
    <row r="170" spans="1:10" ht="15.75" x14ac:dyDescent="0.25">
      <c r="A170" s="92" t="s">
        <v>162</v>
      </c>
      <c r="B170" s="93">
        <v>2056.9503132462164</v>
      </c>
      <c r="C170" s="93">
        <v>2056.9503132462164</v>
      </c>
      <c r="D170" s="93">
        <v>2056.9503132462164</v>
      </c>
      <c r="E170" s="93">
        <v>2056.9503132462164</v>
      </c>
      <c r="F170" s="93">
        <v>2056.9503132462164</v>
      </c>
      <c r="G170" s="93">
        <v>2056.9503132462164</v>
      </c>
      <c r="H170" s="93">
        <v>2056.9503132462164</v>
      </c>
      <c r="I170" s="93">
        <v>2056.9503132462164</v>
      </c>
      <c r="J170" s="93">
        <v>2056.9503132462164</v>
      </c>
    </row>
    <row r="171" spans="1:10" ht="15.75" x14ac:dyDescent="0.25">
      <c r="A171" s="92" t="s">
        <v>949</v>
      </c>
      <c r="B171" s="93">
        <v>1846</v>
      </c>
      <c r="C171" s="93">
        <v>1846</v>
      </c>
      <c r="D171" s="93">
        <v>1846</v>
      </c>
      <c r="E171" s="93">
        <v>1846</v>
      </c>
      <c r="F171" s="93">
        <v>1846</v>
      </c>
      <c r="G171" s="93">
        <v>1846</v>
      </c>
      <c r="H171" s="93">
        <v>1846</v>
      </c>
      <c r="I171" s="93">
        <v>1846</v>
      </c>
      <c r="J171" s="93">
        <v>1846</v>
      </c>
    </row>
    <row r="172" spans="1:10" ht="15.75" x14ac:dyDescent="0.25">
      <c r="A172" s="92" t="s">
        <v>1016</v>
      </c>
      <c r="B172" s="93">
        <v>1689.4120540840531</v>
      </c>
      <c r="C172" s="93">
        <v>1689.4120540840531</v>
      </c>
      <c r="D172" s="93">
        <v>1689.4120540840531</v>
      </c>
      <c r="E172" s="93">
        <v>1689.4120540840531</v>
      </c>
      <c r="F172" s="93">
        <v>1689.4120540840531</v>
      </c>
      <c r="G172" s="93">
        <v>1689.4120540840531</v>
      </c>
      <c r="H172" s="93">
        <v>1689.4120540840531</v>
      </c>
      <c r="I172" s="93">
        <v>1689.4120540840531</v>
      </c>
      <c r="J172" s="93">
        <v>1689.4120540840531</v>
      </c>
    </row>
    <row r="173" spans="1:10" ht="15.75" x14ac:dyDescent="0.25">
      <c r="A173" s="92" t="s">
        <v>112</v>
      </c>
      <c r="B173" s="93">
        <v>2144.5165879624328</v>
      </c>
      <c r="C173" s="93">
        <v>2144.5165879624328</v>
      </c>
      <c r="D173" s="93">
        <v>2144.5165879624328</v>
      </c>
      <c r="E173" s="93">
        <v>2144.5165879624328</v>
      </c>
      <c r="F173" s="93">
        <v>2144.5165879624328</v>
      </c>
      <c r="G173" s="93">
        <v>2144.5165879624328</v>
      </c>
      <c r="H173" s="93">
        <v>2098.2028508360186</v>
      </c>
      <c r="I173" s="93">
        <v>2098.2028508360186</v>
      </c>
      <c r="J173" s="93">
        <v>2098.2028508360186</v>
      </c>
    </row>
    <row r="174" spans="1:10" ht="15.75" x14ac:dyDescent="0.25">
      <c r="A174" s="92" t="s">
        <v>130</v>
      </c>
      <c r="B174" s="93">
        <v>2500</v>
      </c>
      <c r="C174" s="93">
        <v>2500</v>
      </c>
      <c r="D174" s="93">
        <v>2500</v>
      </c>
      <c r="E174" s="93">
        <v>2500</v>
      </c>
      <c r="F174" s="93">
        <v>2500</v>
      </c>
      <c r="G174" s="93">
        <v>2500</v>
      </c>
      <c r="H174" s="93">
        <v>2500</v>
      </c>
      <c r="I174" s="93">
        <v>2500</v>
      </c>
      <c r="J174" s="93">
        <v>2500</v>
      </c>
    </row>
    <row r="175" spans="1:10" ht="15.75" x14ac:dyDescent="0.25">
      <c r="A175" s="92" t="s">
        <v>605</v>
      </c>
      <c r="B175" s="93">
        <v>1520</v>
      </c>
      <c r="C175" s="93">
        <v>1520</v>
      </c>
      <c r="D175" s="93">
        <v>1486</v>
      </c>
      <c r="E175" s="93">
        <v>1486</v>
      </c>
      <c r="F175" s="93">
        <v>1464.6472994505496</v>
      </c>
      <c r="G175" s="93">
        <v>1464.6472994505496</v>
      </c>
      <c r="H175" s="93">
        <v>1464.6472994505496</v>
      </c>
      <c r="I175" s="93">
        <v>1422</v>
      </c>
      <c r="J175" s="93">
        <v>1422</v>
      </c>
    </row>
    <row r="176" spans="1:10" ht="15.75" x14ac:dyDescent="0.25">
      <c r="A176" s="92" t="s">
        <v>575</v>
      </c>
      <c r="B176" s="93">
        <v>1247.6169642625746</v>
      </c>
      <c r="C176" s="93">
        <v>1247.6169642625746</v>
      </c>
      <c r="D176" s="93">
        <v>1247.6169642625746</v>
      </c>
      <c r="E176" s="93">
        <v>1247.6169642625746</v>
      </c>
      <c r="F176" s="93">
        <v>1247.6169642625746</v>
      </c>
      <c r="G176" s="93">
        <v>1247.6169642625746</v>
      </c>
      <c r="H176" s="93">
        <v>1247.6169642625746</v>
      </c>
      <c r="I176" s="93">
        <v>1247.6169642625746</v>
      </c>
      <c r="J176" s="93">
        <v>1247.6169642625746</v>
      </c>
    </row>
    <row r="177" spans="1:10" ht="15.75" x14ac:dyDescent="0.25">
      <c r="A177" s="92" t="s">
        <v>777</v>
      </c>
      <c r="B177" s="93">
        <v>1278</v>
      </c>
      <c r="C177" s="93">
        <v>1278</v>
      </c>
      <c r="D177" s="93">
        <v>1278</v>
      </c>
      <c r="E177" s="93">
        <v>1278</v>
      </c>
      <c r="F177" s="93">
        <v>1278</v>
      </c>
      <c r="G177" s="93">
        <v>1278</v>
      </c>
      <c r="H177" s="93">
        <v>1278</v>
      </c>
      <c r="I177" s="93">
        <v>1278</v>
      </c>
      <c r="J177" s="93">
        <v>1278</v>
      </c>
    </row>
    <row r="178" spans="1:10" ht="15.75" x14ac:dyDescent="0.25">
      <c r="A178" s="92" t="s">
        <v>611</v>
      </c>
      <c r="B178" s="93">
        <v>1216.4908470695868</v>
      </c>
      <c r="C178" s="93">
        <v>1216.4908470695868</v>
      </c>
      <c r="D178" s="93">
        <v>1216.4908470695868</v>
      </c>
      <c r="E178" s="93">
        <v>1216.4908470695868</v>
      </c>
      <c r="F178" s="93">
        <v>1216.4908470695868</v>
      </c>
      <c r="G178" s="93">
        <v>1216.4908470695868</v>
      </c>
      <c r="H178" s="93">
        <v>1216.4908470695868</v>
      </c>
      <c r="I178" s="93">
        <v>1216.4908470695868</v>
      </c>
      <c r="J178" s="93">
        <v>1216.4908470695868</v>
      </c>
    </row>
    <row r="179" spans="1:10" ht="15.75" x14ac:dyDescent="0.25">
      <c r="A179" s="92" t="s">
        <v>1025</v>
      </c>
      <c r="B179" s="93">
        <v>1184.0028101370415</v>
      </c>
      <c r="C179" s="93">
        <v>1184.0028101370415</v>
      </c>
      <c r="D179" s="93">
        <v>1184.0028101370415</v>
      </c>
      <c r="E179" s="93">
        <v>1184.0028101370415</v>
      </c>
      <c r="F179" s="93">
        <v>1184.0028101370415</v>
      </c>
      <c r="G179" s="93">
        <v>1184.0028101370415</v>
      </c>
      <c r="H179" s="93">
        <v>1184.0028101370415</v>
      </c>
      <c r="I179" s="93">
        <v>1184.0028101370415</v>
      </c>
      <c r="J179" s="93">
        <v>1184.0028101370415</v>
      </c>
    </row>
    <row r="180" spans="1:10" ht="15.75" x14ac:dyDescent="0.25">
      <c r="A180" s="92" t="s">
        <v>188</v>
      </c>
      <c r="B180" s="93">
        <v>1800</v>
      </c>
      <c r="C180" s="93">
        <v>1800</v>
      </c>
      <c r="D180" s="93">
        <v>1800</v>
      </c>
      <c r="E180" s="93">
        <v>1800</v>
      </c>
      <c r="F180" s="93">
        <v>1800</v>
      </c>
      <c r="G180" s="93">
        <v>1800</v>
      </c>
      <c r="H180" s="93">
        <v>1800</v>
      </c>
      <c r="I180" s="93">
        <v>1800</v>
      </c>
      <c r="J180" s="93">
        <v>1800</v>
      </c>
    </row>
    <row r="181" spans="1:10" ht="15.75" x14ac:dyDescent="0.25">
      <c r="A181" s="92" t="s">
        <v>495</v>
      </c>
      <c r="B181" s="93">
        <v>1374</v>
      </c>
      <c r="C181" s="93">
        <v>1374</v>
      </c>
      <c r="D181" s="93">
        <v>1374</v>
      </c>
      <c r="E181" s="93">
        <v>1374</v>
      </c>
      <c r="F181" s="93">
        <v>1354.6619852223789</v>
      </c>
      <c r="G181" s="93">
        <v>1354.6619852223789</v>
      </c>
      <c r="H181" s="93">
        <v>1354.6619852223789</v>
      </c>
      <c r="I181" s="93">
        <v>1354.6619852223789</v>
      </c>
      <c r="J181" s="93">
        <v>1354.6619852223789</v>
      </c>
    </row>
    <row r="182" spans="1:10" ht="15.75" x14ac:dyDescent="0.25">
      <c r="A182" s="92" t="s">
        <v>496</v>
      </c>
      <c r="B182" s="93">
        <v>1202.6386222793581</v>
      </c>
      <c r="C182" s="93">
        <v>1202.6386222793581</v>
      </c>
      <c r="D182" s="93">
        <v>1202.6386222793581</v>
      </c>
      <c r="E182" s="93">
        <v>1202.6386222793581</v>
      </c>
      <c r="F182" s="93">
        <v>1202.6386222793581</v>
      </c>
      <c r="G182" s="93">
        <v>1202.6386222793581</v>
      </c>
      <c r="H182" s="93">
        <v>1202.6386222793581</v>
      </c>
      <c r="I182" s="93">
        <v>1202.6386222793581</v>
      </c>
      <c r="J182" s="93">
        <v>1202.6386222793581</v>
      </c>
    </row>
    <row r="183" spans="1:10" ht="15.75" x14ac:dyDescent="0.25">
      <c r="A183" s="92" t="s">
        <v>719</v>
      </c>
      <c r="B183" s="93">
        <v>1256</v>
      </c>
      <c r="C183" s="93">
        <v>1256</v>
      </c>
      <c r="D183" s="93">
        <v>1256</v>
      </c>
      <c r="E183" s="93">
        <v>1256</v>
      </c>
      <c r="F183" s="93">
        <v>1256</v>
      </c>
      <c r="G183" s="93">
        <v>1256</v>
      </c>
      <c r="H183" s="93">
        <v>1256</v>
      </c>
      <c r="I183" s="93">
        <v>1256</v>
      </c>
      <c r="J183" s="93">
        <v>1256</v>
      </c>
    </row>
    <row r="184" spans="1:10" ht="15.75" x14ac:dyDescent="0.25">
      <c r="A184" s="92" t="s">
        <v>56</v>
      </c>
      <c r="B184" s="93">
        <v>1200</v>
      </c>
      <c r="C184" s="93">
        <v>1200</v>
      </c>
      <c r="D184" s="93">
        <v>1200</v>
      </c>
      <c r="E184" s="93">
        <v>1200</v>
      </c>
      <c r="F184" s="93">
        <v>1200</v>
      </c>
      <c r="G184" s="93">
        <v>1200</v>
      </c>
      <c r="H184" s="93">
        <v>1200</v>
      </c>
      <c r="I184" s="93">
        <v>1200</v>
      </c>
      <c r="J184" s="93">
        <v>1200</v>
      </c>
    </row>
    <row r="185" spans="1:10" ht="15.75" x14ac:dyDescent="0.25">
      <c r="A185" s="92" t="s">
        <v>411</v>
      </c>
      <c r="B185" s="93">
        <v>1200</v>
      </c>
      <c r="C185" s="93">
        <v>1200</v>
      </c>
      <c r="D185" s="93">
        <v>1200</v>
      </c>
      <c r="E185" s="93">
        <v>1200</v>
      </c>
      <c r="F185" s="93">
        <v>1200</v>
      </c>
      <c r="G185" s="93">
        <v>1200</v>
      </c>
      <c r="H185" s="93">
        <v>1200</v>
      </c>
      <c r="I185" s="93">
        <v>1200</v>
      </c>
      <c r="J185" s="93">
        <v>1200</v>
      </c>
    </row>
    <row r="186" spans="1:10" ht="15.75" x14ac:dyDescent="0.25">
      <c r="A186" s="92" t="s">
        <v>2</v>
      </c>
      <c r="B186" s="93">
        <v>1893</v>
      </c>
      <c r="C186" s="93">
        <v>1893.3844513378112</v>
      </c>
      <c r="D186" s="93">
        <v>1893.3844513378112</v>
      </c>
      <c r="E186" s="93">
        <v>1893.3844513378112</v>
      </c>
      <c r="F186" s="93">
        <v>1893.3844513378112</v>
      </c>
      <c r="G186" s="93">
        <v>1893.3844513378112</v>
      </c>
      <c r="H186" s="93">
        <v>1893.3844513378112</v>
      </c>
      <c r="I186" s="93">
        <v>1846</v>
      </c>
      <c r="J186" s="93">
        <v>1846</v>
      </c>
    </row>
    <row r="187" spans="1:10" ht="15.75" x14ac:dyDescent="0.25">
      <c r="A187" s="92" t="s">
        <v>553</v>
      </c>
      <c r="B187" s="93">
        <v>1200</v>
      </c>
      <c r="C187" s="93">
        <v>1200</v>
      </c>
      <c r="D187" s="93">
        <v>1200</v>
      </c>
      <c r="E187" s="93">
        <v>1200</v>
      </c>
      <c r="F187" s="93">
        <v>1200</v>
      </c>
      <c r="G187" s="93">
        <v>1200</v>
      </c>
      <c r="H187" s="93">
        <v>1200</v>
      </c>
      <c r="I187" s="93">
        <v>1200</v>
      </c>
      <c r="J187" s="93">
        <v>1200</v>
      </c>
    </row>
    <row r="188" spans="1:10" ht="15.75" x14ac:dyDescent="0.25">
      <c r="A188" s="92" t="s">
        <v>193</v>
      </c>
      <c r="B188" s="93">
        <v>1465.7145224218496</v>
      </c>
      <c r="C188" s="93">
        <v>1465.7145224218496</v>
      </c>
      <c r="D188" s="93">
        <v>1465.7145224218496</v>
      </c>
      <c r="E188" s="93">
        <v>1465.7145224218496</v>
      </c>
      <c r="F188" s="93">
        <v>1465.7145224218496</v>
      </c>
      <c r="G188" s="93">
        <v>1465.7145224218496</v>
      </c>
      <c r="H188" s="93">
        <v>1465.7145224218496</v>
      </c>
      <c r="I188" s="93">
        <v>1465.7145224218496</v>
      </c>
      <c r="J188" s="93">
        <v>1465.7145224218496</v>
      </c>
    </row>
    <row r="189" spans="1:10" ht="15.75" x14ac:dyDescent="0.25">
      <c r="A189" s="92" t="s">
        <v>233</v>
      </c>
      <c r="B189" s="93">
        <v>1600</v>
      </c>
      <c r="C189" s="93">
        <v>1600</v>
      </c>
      <c r="D189" s="93">
        <v>1600</v>
      </c>
      <c r="E189" s="93">
        <v>1600</v>
      </c>
      <c r="F189" s="93">
        <v>1600</v>
      </c>
      <c r="G189" s="93">
        <v>1600</v>
      </c>
      <c r="H189" s="93">
        <v>1600</v>
      </c>
      <c r="I189" s="93">
        <v>1600</v>
      </c>
      <c r="J189" s="93">
        <v>1600</v>
      </c>
    </row>
    <row r="190" spans="1:10" ht="15.75" x14ac:dyDescent="0.25">
      <c r="A190" s="92" t="s">
        <v>470</v>
      </c>
      <c r="B190" s="93">
        <v>1792</v>
      </c>
      <c r="C190" s="93">
        <v>1792</v>
      </c>
      <c r="D190" s="93">
        <v>1792</v>
      </c>
      <c r="E190" s="93">
        <v>1792</v>
      </c>
      <c r="F190" s="93">
        <v>1792</v>
      </c>
      <c r="G190" s="93">
        <v>1792</v>
      </c>
      <c r="H190" s="93">
        <v>1792</v>
      </c>
      <c r="I190" s="93">
        <v>1792</v>
      </c>
      <c r="J190" s="93">
        <v>1792</v>
      </c>
    </row>
    <row r="191" spans="1:10" ht="15.75" x14ac:dyDescent="0.25">
      <c r="A191" s="92" t="s">
        <v>453</v>
      </c>
      <c r="B191" s="93">
        <v>1639.3320948710482</v>
      </c>
      <c r="C191" s="93">
        <v>1554.4996823526624</v>
      </c>
      <c r="D191" s="93">
        <v>1554.4996823526624</v>
      </c>
      <c r="E191" s="93">
        <v>1554.4996823526624</v>
      </c>
      <c r="F191" s="93">
        <v>1554.4996823526624</v>
      </c>
      <c r="G191" s="93">
        <v>1554.4996823526624</v>
      </c>
      <c r="H191" s="93">
        <v>1554.4996823526624</v>
      </c>
      <c r="I191" s="93">
        <v>1554.4996823526624</v>
      </c>
      <c r="J191" s="93">
        <v>1554.4996823526624</v>
      </c>
    </row>
    <row r="192" spans="1:10" ht="15.75" x14ac:dyDescent="0.25">
      <c r="A192" s="92" t="s">
        <v>666</v>
      </c>
      <c r="B192" s="93">
        <v>1613</v>
      </c>
      <c r="C192" s="93">
        <v>1613</v>
      </c>
      <c r="D192" s="93">
        <v>1613</v>
      </c>
      <c r="E192" s="93">
        <v>1613</v>
      </c>
      <c r="F192" s="93">
        <v>1613</v>
      </c>
      <c r="G192" s="93">
        <v>1613</v>
      </c>
      <c r="H192" s="93">
        <v>1618.0840585689812</v>
      </c>
      <c r="I192" s="93">
        <v>1618.0840585689812</v>
      </c>
      <c r="J192" s="93">
        <v>1618.0840585689812</v>
      </c>
    </row>
    <row r="193" spans="1:10" ht="15.75" x14ac:dyDescent="0.25">
      <c r="A193" s="92" t="s">
        <v>213</v>
      </c>
      <c r="B193" s="93">
        <v>1400</v>
      </c>
      <c r="C193" s="93">
        <v>1400</v>
      </c>
      <c r="D193" s="93">
        <v>1400</v>
      </c>
      <c r="E193" s="93">
        <v>1400</v>
      </c>
      <c r="F193" s="93">
        <v>1400</v>
      </c>
      <c r="G193" s="93">
        <v>1400</v>
      </c>
      <c r="H193" s="93">
        <v>1400</v>
      </c>
      <c r="I193" s="93">
        <v>1400</v>
      </c>
      <c r="J193" s="93">
        <v>1400</v>
      </c>
    </row>
    <row r="194" spans="1:10" ht="15.75" x14ac:dyDescent="0.25">
      <c r="A194" s="92" t="s">
        <v>584</v>
      </c>
      <c r="B194" s="93">
        <v>1800</v>
      </c>
      <c r="C194" s="93">
        <v>1800</v>
      </c>
      <c r="D194" s="93">
        <v>1800</v>
      </c>
      <c r="E194" s="93">
        <v>1800</v>
      </c>
      <c r="F194" s="93">
        <v>1800</v>
      </c>
      <c r="G194" s="93">
        <v>1800</v>
      </c>
      <c r="H194" s="93">
        <v>1800</v>
      </c>
      <c r="I194" s="93">
        <v>1800</v>
      </c>
      <c r="J194" s="93">
        <v>1800</v>
      </c>
    </row>
    <row r="195" spans="1:10" ht="15.75" x14ac:dyDescent="0.25">
      <c r="A195" s="92" t="s">
        <v>838</v>
      </c>
      <c r="B195" s="93">
        <v>1722</v>
      </c>
      <c r="C195" s="93">
        <v>1702.3810754464546</v>
      </c>
      <c r="D195" s="93">
        <v>1773</v>
      </c>
      <c r="E195" s="93">
        <v>1773</v>
      </c>
      <c r="F195" s="93">
        <v>1827.1371688497811</v>
      </c>
      <c r="G195" s="93">
        <v>1830.7091443645113</v>
      </c>
      <c r="H195" s="93">
        <v>1807.8694839061393</v>
      </c>
      <c r="I195" s="93">
        <v>1805</v>
      </c>
      <c r="J195" s="93">
        <v>1767.4986548522552</v>
      </c>
    </row>
    <row r="196" spans="1:10" ht="15.75" x14ac:dyDescent="0.25">
      <c r="A196" s="92" t="s">
        <v>75</v>
      </c>
      <c r="B196" s="93">
        <v>1800</v>
      </c>
      <c r="C196" s="93">
        <v>1800</v>
      </c>
      <c r="D196" s="93">
        <v>1800</v>
      </c>
      <c r="E196" s="93">
        <v>1800</v>
      </c>
      <c r="F196" s="93">
        <v>1800</v>
      </c>
      <c r="G196" s="93">
        <v>1800</v>
      </c>
      <c r="H196" s="93">
        <v>1800</v>
      </c>
      <c r="I196" s="93">
        <v>1800</v>
      </c>
      <c r="J196" s="93">
        <v>1800</v>
      </c>
    </row>
    <row r="197" spans="1:10" ht="15.75" x14ac:dyDescent="0.25">
      <c r="A197" s="92" t="s">
        <v>146</v>
      </c>
      <c r="B197" s="93">
        <v>1588.2723488750842</v>
      </c>
      <c r="C197" s="93">
        <v>1588.2723488750842</v>
      </c>
      <c r="D197" s="93">
        <v>1588.2723488750842</v>
      </c>
      <c r="E197" s="93">
        <v>1588.2723488750842</v>
      </c>
      <c r="F197" s="93">
        <v>1588.2723488750842</v>
      </c>
      <c r="G197" s="93">
        <v>1588.2723488750842</v>
      </c>
      <c r="H197" s="93">
        <v>1588.2723488750842</v>
      </c>
      <c r="I197" s="93">
        <v>1588.2723488750842</v>
      </c>
      <c r="J197" s="93">
        <v>1588.2723488750842</v>
      </c>
    </row>
    <row r="198" spans="1:10" ht="15.75" x14ac:dyDescent="0.25">
      <c r="A198" s="92" t="s">
        <v>145</v>
      </c>
      <c r="B198" s="93">
        <v>1616</v>
      </c>
      <c r="C198" s="93">
        <v>1616</v>
      </c>
      <c r="D198" s="93">
        <v>1616</v>
      </c>
      <c r="E198" s="93">
        <v>1616</v>
      </c>
      <c r="F198" s="93">
        <v>1616</v>
      </c>
      <c r="G198" s="93">
        <v>1616</v>
      </c>
      <c r="H198" s="93">
        <v>1616</v>
      </c>
      <c r="I198" s="93">
        <v>1600</v>
      </c>
      <c r="J198" s="93">
        <v>1600</v>
      </c>
    </row>
    <row r="199" spans="1:10" ht="15.75" x14ac:dyDescent="0.25">
      <c r="A199" s="92" t="s">
        <v>84</v>
      </c>
      <c r="B199" s="93">
        <v>1597</v>
      </c>
      <c r="C199" s="93">
        <v>1597</v>
      </c>
      <c r="D199" s="93">
        <v>1597</v>
      </c>
      <c r="E199" s="93">
        <v>1597</v>
      </c>
      <c r="F199" s="93">
        <v>1597</v>
      </c>
      <c r="G199" s="93">
        <v>1597</v>
      </c>
      <c r="H199" s="93">
        <v>1597</v>
      </c>
      <c r="I199" s="93">
        <v>1566</v>
      </c>
      <c r="J199" s="93">
        <v>1566</v>
      </c>
    </row>
    <row r="200" spans="1:10" ht="15.75" x14ac:dyDescent="0.25">
      <c r="A200" s="92" t="s">
        <v>1144</v>
      </c>
      <c r="B200" s="93"/>
      <c r="C200" s="93"/>
      <c r="D200" s="93"/>
      <c r="E200" s="93"/>
      <c r="F200" s="93"/>
      <c r="G200" s="93">
        <v>1200</v>
      </c>
      <c r="H200" s="93">
        <v>1280.5357668688334</v>
      </c>
      <c r="I200" s="93">
        <v>1280.5357668688334</v>
      </c>
      <c r="J200" s="93">
        <v>1280.5357668688334</v>
      </c>
    </row>
    <row r="201" spans="1:10" ht="15.75" x14ac:dyDescent="0.25">
      <c r="A201" s="78" t="s">
        <v>32</v>
      </c>
      <c r="B201" s="93">
        <v>1400</v>
      </c>
      <c r="C201" s="93">
        <v>1400</v>
      </c>
      <c r="D201" s="93">
        <v>1400</v>
      </c>
      <c r="E201" s="93">
        <v>1400</v>
      </c>
      <c r="F201" s="93">
        <v>1400</v>
      </c>
      <c r="G201" s="93">
        <v>1400</v>
      </c>
      <c r="H201" s="93">
        <v>1400</v>
      </c>
      <c r="I201" s="93">
        <v>1400</v>
      </c>
      <c r="J201" s="93">
        <v>1400</v>
      </c>
    </row>
    <row r="202" spans="1:10" ht="15.75" x14ac:dyDescent="0.25">
      <c r="A202" s="92" t="s">
        <v>991</v>
      </c>
      <c r="B202" s="93">
        <v>1368</v>
      </c>
      <c r="C202" s="93">
        <v>1368</v>
      </c>
      <c r="D202" s="93">
        <v>1368</v>
      </c>
      <c r="E202" s="93">
        <v>1368</v>
      </c>
      <c r="F202" s="93">
        <v>1368</v>
      </c>
      <c r="G202" s="93">
        <v>1368</v>
      </c>
      <c r="H202" s="93">
        <v>1368</v>
      </c>
      <c r="I202" s="93">
        <v>1368</v>
      </c>
      <c r="J202" s="93">
        <v>1368</v>
      </c>
    </row>
    <row r="203" spans="1:10" ht="15.75" x14ac:dyDescent="0.25">
      <c r="A203" s="92" t="s">
        <v>670</v>
      </c>
      <c r="B203" s="93">
        <v>1313</v>
      </c>
      <c r="C203" s="93">
        <v>1313</v>
      </c>
      <c r="D203" s="93">
        <v>1313</v>
      </c>
      <c r="E203" s="93">
        <v>1313</v>
      </c>
      <c r="F203" s="93">
        <v>1313</v>
      </c>
      <c r="G203" s="93">
        <v>1313</v>
      </c>
      <c r="H203" s="93">
        <v>1313</v>
      </c>
      <c r="I203" s="93">
        <v>1313</v>
      </c>
      <c r="J203" s="93">
        <v>1313</v>
      </c>
    </row>
    <row r="204" spans="1:10" ht="15.75" x14ac:dyDescent="0.25">
      <c r="A204" s="92" t="s">
        <v>1044</v>
      </c>
      <c r="B204" s="93">
        <v>1769</v>
      </c>
      <c r="C204" s="93">
        <v>1769</v>
      </c>
      <c r="D204" s="93">
        <v>1769</v>
      </c>
      <c r="E204" s="93">
        <v>1769</v>
      </c>
      <c r="F204" s="93">
        <v>1769</v>
      </c>
      <c r="G204" s="93">
        <v>1769</v>
      </c>
      <c r="H204" s="93">
        <v>1769</v>
      </c>
      <c r="I204" s="93">
        <v>1765</v>
      </c>
      <c r="J204" s="93">
        <v>1765</v>
      </c>
    </row>
    <row r="205" spans="1:10" ht="15.75" x14ac:dyDescent="0.25">
      <c r="A205" s="92" t="s">
        <v>1080</v>
      </c>
      <c r="B205" s="93">
        <v>1615</v>
      </c>
      <c r="C205" s="93">
        <v>1662.9168312449779</v>
      </c>
      <c r="D205" s="93">
        <v>1653</v>
      </c>
      <c r="E205" s="93">
        <v>1670</v>
      </c>
      <c r="F205" s="93">
        <v>1652.6465061275721</v>
      </c>
      <c r="G205" s="93">
        <v>1652.6465061275721</v>
      </c>
      <c r="H205" s="93">
        <v>1675.2009395724933</v>
      </c>
      <c r="I205" s="93">
        <v>1708</v>
      </c>
      <c r="J205" s="93">
        <v>1708</v>
      </c>
    </row>
    <row r="206" spans="1:10" ht="15.75" x14ac:dyDescent="0.25">
      <c r="A206" s="92" t="s">
        <v>795</v>
      </c>
      <c r="B206" s="93">
        <v>1905</v>
      </c>
      <c r="C206" s="93">
        <v>1905</v>
      </c>
      <c r="D206" s="93">
        <v>1905</v>
      </c>
      <c r="E206" s="93">
        <v>1905</v>
      </c>
      <c r="F206" s="93">
        <v>1905</v>
      </c>
      <c r="G206" s="93">
        <v>1905</v>
      </c>
      <c r="H206" s="93">
        <v>1905</v>
      </c>
      <c r="I206" s="93">
        <v>1905</v>
      </c>
      <c r="J206" s="93">
        <v>1905</v>
      </c>
    </row>
    <row r="207" spans="1:10" ht="15.75" x14ac:dyDescent="0.25">
      <c r="A207" s="92" t="s">
        <v>206</v>
      </c>
      <c r="B207" s="93">
        <v>1600</v>
      </c>
      <c r="C207" s="93">
        <v>1600</v>
      </c>
      <c r="D207" s="93">
        <v>1600</v>
      </c>
      <c r="E207" s="93">
        <v>1600</v>
      </c>
      <c r="F207" s="93">
        <v>1600</v>
      </c>
      <c r="G207" s="93">
        <v>1600</v>
      </c>
      <c r="H207" s="93">
        <v>1600</v>
      </c>
      <c r="I207" s="93">
        <v>1600</v>
      </c>
      <c r="J207" s="93">
        <v>1600</v>
      </c>
    </row>
    <row r="208" spans="1:10" ht="15.75" x14ac:dyDescent="0.25">
      <c r="A208" s="92" t="s">
        <v>50</v>
      </c>
      <c r="B208" s="93">
        <v>1638.0407011073414</v>
      </c>
      <c r="C208" s="93">
        <v>1638.0407011073414</v>
      </c>
      <c r="D208" s="93">
        <v>1638.0407011073414</v>
      </c>
      <c r="E208" s="93">
        <v>1638.0407011073414</v>
      </c>
      <c r="F208" s="93">
        <v>1638.0407011073414</v>
      </c>
      <c r="G208" s="93">
        <v>1638.0407011073414</v>
      </c>
      <c r="H208" s="93">
        <v>1638.0407011073414</v>
      </c>
      <c r="I208" s="93">
        <v>1638.0407011073414</v>
      </c>
      <c r="J208" s="93">
        <v>1638.0407011073414</v>
      </c>
    </row>
    <row r="209" spans="1:10" ht="15.75" x14ac:dyDescent="0.25">
      <c r="A209" s="92" t="s">
        <v>100</v>
      </c>
      <c r="B209" s="93">
        <v>2100</v>
      </c>
      <c r="C209" s="93">
        <v>2100</v>
      </c>
      <c r="D209" s="93">
        <v>2100</v>
      </c>
      <c r="E209" s="93">
        <v>2100</v>
      </c>
      <c r="F209" s="93">
        <v>2100</v>
      </c>
      <c r="G209" s="93">
        <v>2100</v>
      </c>
      <c r="H209" s="93">
        <v>2100</v>
      </c>
      <c r="I209" s="93">
        <v>2100</v>
      </c>
      <c r="J209" s="93">
        <v>2100</v>
      </c>
    </row>
    <row r="210" spans="1:10" ht="15.75" x14ac:dyDescent="0.25">
      <c r="A210" s="92" t="s">
        <v>1096</v>
      </c>
      <c r="B210" s="93"/>
      <c r="C210" s="93">
        <v>1200</v>
      </c>
      <c r="D210" s="93">
        <v>1244</v>
      </c>
      <c r="E210" s="93">
        <v>1244</v>
      </c>
      <c r="F210" s="93">
        <v>1244</v>
      </c>
      <c r="G210" s="93">
        <v>1244</v>
      </c>
      <c r="H210" s="93">
        <v>1244</v>
      </c>
      <c r="I210" s="93">
        <v>1244</v>
      </c>
      <c r="J210" s="93">
        <v>1244</v>
      </c>
    </row>
    <row r="211" spans="1:10" ht="15.75" x14ac:dyDescent="0.25">
      <c r="A211" s="92" t="s">
        <v>131</v>
      </c>
      <c r="B211" s="93">
        <v>2017.934832297412</v>
      </c>
      <c r="C211" s="93">
        <v>1985.1638453110056</v>
      </c>
      <c r="D211" s="93">
        <v>1961</v>
      </c>
      <c r="E211" s="93">
        <v>1961</v>
      </c>
      <c r="F211" s="93">
        <v>1961</v>
      </c>
      <c r="G211" s="93">
        <v>1961</v>
      </c>
      <c r="H211" s="93">
        <v>1934.0029191116423</v>
      </c>
      <c r="I211" s="93">
        <v>1934.0029191116423</v>
      </c>
      <c r="J211" s="93">
        <v>1934.0029191116423</v>
      </c>
    </row>
    <row r="212" spans="1:10" ht="15.75" x14ac:dyDescent="0.25">
      <c r="A212" s="92" t="s">
        <v>87</v>
      </c>
      <c r="B212" s="93">
        <v>1716.3653478548467</v>
      </c>
      <c r="C212" s="93">
        <v>1720.1544391164259</v>
      </c>
      <c r="D212" s="93">
        <v>1745</v>
      </c>
      <c r="E212" s="93">
        <v>1745</v>
      </c>
      <c r="F212" s="93">
        <v>1745</v>
      </c>
      <c r="G212" s="93">
        <v>1745</v>
      </c>
      <c r="H212" s="93">
        <v>1745</v>
      </c>
      <c r="I212" s="93">
        <v>1702</v>
      </c>
      <c r="J212" s="93">
        <v>1702</v>
      </c>
    </row>
    <row r="213" spans="1:10" ht="15.75" x14ac:dyDescent="0.25">
      <c r="A213" s="92" t="s">
        <v>21</v>
      </c>
      <c r="B213" s="93">
        <v>1800</v>
      </c>
      <c r="C213" s="93">
        <v>1800</v>
      </c>
      <c r="D213" s="93">
        <v>1800</v>
      </c>
      <c r="E213" s="93">
        <v>1800</v>
      </c>
      <c r="F213" s="93">
        <v>1800</v>
      </c>
      <c r="G213" s="93">
        <v>1800</v>
      </c>
      <c r="H213" s="93">
        <v>1800</v>
      </c>
      <c r="I213" s="93">
        <v>1800</v>
      </c>
      <c r="J213" s="93">
        <v>1800</v>
      </c>
    </row>
    <row r="214" spans="1:10" ht="15.75" x14ac:dyDescent="0.25">
      <c r="A214" s="92" t="s">
        <v>1015</v>
      </c>
      <c r="B214" s="93">
        <v>2120</v>
      </c>
      <c r="C214" s="93">
        <v>2120</v>
      </c>
      <c r="D214" s="93">
        <v>2120</v>
      </c>
      <c r="E214" s="93">
        <v>2120</v>
      </c>
      <c r="F214" s="93">
        <v>2120</v>
      </c>
      <c r="G214" s="93">
        <v>2120</v>
      </c>
      <c r="H214" s="93">
        <v>2122.9511329971751</v>
      </c>
      <c r="I214" s="93">
        <v>2122.9511329971751</v>
      </c>
      <c r="J214" s="93">
        <v>2122.9511329971751</v>
      </c>
    </row>
    <row r="215" spans="1:10" ht="15.75" x14ac:dyDescent="0.25">
      <c r="A215" s="92" t="s">
        <v>763</v>
      </c>
      <c r="B215" s="93">
        <v>1513.148180988298</v>
      </c>
      <c r="C215" s="93">
        <v>1531.4641963498805</v>
      </c>
      <c r="D215" s="93">
        <v>1578</v>
      </c>
      <c r="E215" s="93">
        <v>1578</v>
      </c>
      <c r="F215" s="93">
        <v>1578</v>
      </c>
      <c r="G215" s="93">
        <v>1634.0105357878379</v>
      </c>
      <c r="H215" s="93">
        <v>1620.246269569268</v>
      </c>
      <c r="I215" s="93">
        <v>1620.246269569268</v>
      </c>
      <c r="J215" s="93">
        <v>1620.246269569268</v>
      </c>
    </row>
    <row r="216" spans="1:10" ht="15.75" x14ac:dyDescent="0.25">
      <c r="A216" s="92" t="s">
        <v>804</v>
      </c>
      <c r="B216" s="93">
        <v>1442.4723146201234</v>
      </c>
      <c r="C216" s="93">
        <v>1442.4723146201234</v>
      </c>
      <c r="D216" s="93">
        <v>1442.4723146201234</v>
      </c>
      <c r="E216" s="93">
        <v>1442.4723146201234</v>
      </c>
      <c r="F216" s="93">
        <v>1442.4723146201234</v>
      </c>
      <c r="G216" s="93">
        <v>1442.4723146201234</v>
      </c>
      <c r="H216" s="93">
        <v>1442.4723146201234</v>
      </c>
      <c r="I216" s="93">
        <v>1442.4723146201234</v>
      </c>
      <c r="J216" s="93">
        <v>1442.4723146201234</v>
      </c>
    </row>
    <row r="217" spans="1:10" ht="15.75" x14ac:dyDescent="0.25">
      <c r="A217" s="92" t="s">
        <v>950</v>
      </c>
      <c r="B217" s="93">
        <v>1615.9254662243486</v>
      </c>
      <c r="C217" s="93">
        <v>1615.9254662243486</v>
      </c>
      <c r="D217" s="93">
        <v>1615.9254662243486</v>
      </c>
      <c r="E217" s="93">
        <v>1615.9254662243486</v>
      </c>
      <c r="F217" s="93">
        <v>1615.9254662243486</v>
      </c>
      <c r="G217" s="93">
        <v>1615.9254662243486</v>
      </c>
      <c r="H217" s="93">
        <v>1615.9254662243486</v>
      </c>
      <c r="I217" s="93">
        <v>1615.9254662243486</v>
      </c>
      <c r="J217" s="93">
        <v>1615.9254662243486</v>
      </c>
    </row>
    <row r="218" spans="1:10" ht="15.75" x14ac:dyDescent="0.25">
      <c r="A218" s="92" t="s">
        <v>92</v>
      </c>
      <c r="B218" s="93">
        <v>1820.4146944524073</v>
      </c>
      <c r="C218" s="93">
        <v>1820.4146944524073</v>
      </c>
      <c r="D218" s="93">
        <v>1820.4146944524073</v>
      </c>
      <c r="E218" s="93">
        <v>1820.4146944524073</v>
      </c>
      <c r="F218" s="93">
        <v>1820.4146944524073</v>
      </c>
      <c r="G218" s="93">
        <v>1820.4146944524073</v>
      </c>
      <c r="H218" s="93">
        <v>1820.4146944524073</v>
      </c>
      <c r="I218" s="93">
        <v>1820.4146944524073</v>
      </c>
      <c r="J218" s="93">
        <v>1820.4146944524073</v>
      </c>
    </row>
    <row r="219" spans="1:10" ht="15.75" x14ac:dyDescent="0.25">
      <c r="A219" s="92" t="s">
        <v>211</v>
      </c>
      <c r="B219" s="93">
        <v>1801.380045784801</v>
      </c>
      <c r="C219" s="93">
        <v>1793.9935490787113</v>
      </c>
      <c r="D219" s="93">
        <v>1793.9935490787113</v>
      </c>
      <c r="E219" s="93">
        <v>1793.9935490787113</v>
      </c>
      <c r="F219" s="93">
        <v>1793.9935490787113</v>
      </c>
      <c r="G219" s="93">
        <v>1793.9935490787113</v>
      </c>
      <c r="H219" s="93">
        <v>1721.8676535654654</v>
      </c>
      <c r="I219" s="93">
        <v>1725</v>
      </c>
      <c r="J219" s="93">
        <v>1725</v>
      </c>
    </row>
    <row r="220" spans="1:10" ht="15.75" x14ac:dyDescent="0.25">
      <c r="A220" s="92" t="s">
        <v>681</v>
      </c>
      <c r="B220" s="93">
        <v>1263.9142662239153</v>
      </c>
      <c r="C220" s="93">
        <v>1263.9142662239153</v>
      </c>
      <c r="D220" s="93">
        <v>1263.9142662239153</v>
      </c>
      <c r="E220" s="93">
        <v>1263.9142662239153</v>
      </c>
      <c r="F220" s="93">
        <v>1263.9142662239153</v>
      </c>
      <c r="G220" s="93">
        <v>1263.9142662239153</v>
      </c>
      <c r="H220" s="93">
        <v>1263.9142662239153</v>
      </c>
      <c r="I220" s="93">
        <v>1263.9142662239153</v>
      </c>
      <c r="J220" s="93">
        <v>1263.9142662239153</v>
      </c>
    </row>
    <row r="221" spans="1:10" ht="15.75" x14ac:dyDescent="0.25">
      <c r="A221" s="92" t="s">
        <v>818</v>
      </c>
      <c r="B221" s="93">
        <v>1289.8545803510149</v>
      </c>
      <c r="C221" s="93">
        <v>1289.8545803510149</v>
      </c>
      <c r="D221" s="93">
        <v>1289.8545803510149</v>
      </c>
      <c r="E221" s="93">
        <v>1289.8545803510149</v>
      </c>
      <c r="F221" s="93">
        <v>1298.9839395656179</v>
      </c>
      <c r="G221" s="93">
        <v>1298.9839395656179</v>
      </c>
      <c r="H221" s="93">
        <v>1322.7912421948322</v>
      </c>
      <c r="I221" s="93">
        <v>1322.7912421948322</v>
      </c>
      <c r="J221" s="93">
        <v>1322.7912421948322</v>
      </c>
    </row>
    <row r="222" spans="1:10" ht="15.75" x14ac:dyDescent="0.25">
      <c r="A222" s="92" t="s">
        <v>195</v>
      </c>
      <c r="B222" s="93">
        <v>2021.048255411424</v>
      </c>
      <c r="C222" s="93">
        <v>2021.048255411424</v>
      </c>
      <c r="D222" s="93">
        <v>2021.048255411424</v>
      </c>
      <c r="E222" s="93">
        <v>2021.048255411424</v>
      </c>
      <c r="F222" s="93">
        <v>2021.048255411424</v>
      </c>
      <c r="G222" s="93">
        <v>2021.048255411424</v>
      </c>
      <c r="H222" s="93">
        <v>2021.048255411424</v>
      </c>
      <c r="I222" s="93">
        <v>2021.048255411424</v>
      </c>
      <c r="J222" s="93">
        <v>2021.048255411424</v>
      </c>
    </row>
    <row r="223" spans="1:10" ht="15.75" x14ac:dyDescent="0.25">
      <c r="A223" s="92" t="s">
        <v>1054</v>
      </c>
      <c r="B223" s="93">
        <v>1845</v>
      </c>
      <c r="C223" s="93">
        <v>1845</v>
      </c>
      <c r="D223" s="93">
        <v>1845</v>
      </c>
      <c r="E223" s="93">
        <v>1845</v>
      </c>
      <c r="F223" s="93">
        <v>1845</v>
      </c>
      <c r="G223" s="93">
        <v>1845</v>
      </c>
      <c r="H223" s="93">
        <v>1884.3266658735392</v>
      </c>
      <c r="I223" s="93">
        <v>1884.3266658735392</v>
      </c>
      <c r="J223" s="93">
        <v>1884.3266658735392</v>
      </c>
    </row>
    <row r="224" spans="1:10" ht="15.75" x14ac:dyDescent="0.25">
      <c r="A224" s="92" t="s">
        <v>106</v>
      </c>
      <c r="B224" s="93">
        <v>2071</v>
      </c>
      <c r="C224" s="93">
        <v>2071</v>
      </c>
      <c r="D224" s="93">
        <v>2071</v>
      </c>
      <c r="E224" s="93">
        <v>2071</v>
      </c>
      <c r="F224" s="93">
        <v>2071</v>
      </c>
      <c r="G224" s="93">
        <v>2071</v>
      </c>
      <c r="H224" s="93">
        <v>2063.0847298487301</v>
      </c>
      <c r="I224" s="93">
        <v>2063</v>
      </c>
      <c r="J224" s="93">
        <v>2063</v>
      </c>
    </row>
    <row r="225" spans="1:10" ht="15.75" x14ac:dyDescent="0.25">
      <c r="A225" s="92" t="s">
        <v>63</v>
      </c>
      <c r="B225" s="93">
        <v>1563</v>
      </c>
      <c r="C225" s="93">
        <v>1563</v>
      </c>
      <c r="D225" s="93">
        <v>1563</v>
      </c>
      <c r="E225" s="93">
        <v>1563</v>
      </c>
      <c r="F225" s="93">
        <v>1563</v>
      </c>
      <c r="G225" s="93">
        <v>1563</v>
      </c>
      <c r="H225" s="93">
        <v>1563</v>
      </c>
      <c r="I225" s="93">
        <v>1563</v>
      </c>
      <c r="J225" s="93">
        <v>1563</v>
      </c>
    </row>
    <row r="226" spans="1:10" ht="15.75" x14ac:dyDescent="0.25">
      <c r="A226" s="92" t="s">
        <v>618</v>
      </c>
      <c r="B226" s="93">
        <v>1231.2323986738559</v>
      </c>
      <c r="C226" s="93">
        <v>1231.2323986738559</v>
      </c>
      <c r="D226" s="93">
        <v>1231.2323986738559</v>
      </c>
      <c r="E226" s="93">
        <v>1231.2323986738559</v>
      </c>
      <c r="F226" s="93">
        <v>1231.2323986738559</v>
      </c>
      <c r="G226" s="93">
        <v>1231.2323986738559</v>
      </c>
      <c r="H226" s="93">
        <v>1231.2323986738559</v>
      </c>
      <c r="I226" s="93">
        <v>1231.2323986738559</v>
      </c>
      <c r="J226" s="93">
        <v>1231.2323986738559</v>
      </c>
    </row>
    <row r="227" spans="1:10" ht="15.75" x14ac:dyDescent="0.25">
      <c r="A227" s="92" t="s">
        <v>703</v>
      </c>
      <c r="B227" s="93">
        <v>1529</v>
      </c>
      <c r="C227" s="93">
        <v>1529</v>
      </c>
      <c r="D227" s="93">
        <v>1529</v>
      </c>
      <c r="E227" s="93">
        <v>1529</v>
      </c>
      <c r="F227" s="93">
        <v>1529</v>
      </c>
      <c r="G227" s="93">
        <v>1529</v>
      </c>
      <c r="H227" s="93">
        <v>1529</v>
      </c>
      <c r="I227" s="93">
        <v>1529</v>
      </c>
      <c r="J227" s="93">
        <v>1529</v>
      </c>
    </row>
    <row r="228" spans="1:10" ht="15.75" x14ac:dyDescent="0.25">
      <c r="A228" s="92" t="s">
        <v>982</v>
      </c>
      <c r="B228" s="93">
        <v>1321</v>
      </c>
      <c r="C228" s="93">
        <v>1321</v>
      </c>
      <c r="D228" s="93">
        <v>1321</v>
      </c>
      <c r="E228" s="93">
        <v>1321</v>
      </c>
      <c r="F228" s="93">
        <v>1321</v>
      </c>
      <c r="G228" s="93">
        <v>1321</v>
      </c>
      <c r="H228" s="93">
        <v>1356.5921586043478</v>
      </c>
      <c r="I228" s="93">
        <v>1356.5921586043478</v>
      </c>
      <c r="J228" s="93">
        <v>1356.5921586043478</v>
      </c>
    </row>
    <row r="229" spans="1:10" ht="15.75" x14ac:dyDescent="0.25">
      <c r="A229" s="92" t="s">
        <v>493</v>
      </c>
      <c r="B229" s="93">
        <v>1251.8181818181818</v>
      </c>
      <c r="C229" s="93">
        <v>1251.8181818181818</v>
      </c>
      <c r="D229" s="93">
        <v>1251.8181818181818</v>
      </c>
      <c r="E229" s="93">
        <v>1251.8181818181818</v>
      </c>
      <c r="F229" s="93">
        <v>1251.8181818181818</v>
      </c>
      <c r="G229" s="93">
        <v>1251.8181818181818</v>
      </c>
      <c r="H229" s="93">
        <v>1251.8181818181818</v>
      </c>
      <c r="I229" s="93">
        <v>1251.8181818181818</v>
      </c>
      <c r="J229" s="93">
        <v>1251.8181818181818</v>
      </c>
    </row>
    <row r="230" spans="1:10" ht="15.75" x14ac:dyDescent="0.25">
      <c r="A230" s="92" t="s">
        <v>78</v>
      </c>
      <c r="B230" s="93">
        <v>1900</v>
      </c>
      <c r="C230" s="93">
        <v>1900</v>
      </c>
      <c r="D230" s="93">
        <v>1900</v>
      </c>
      <c r="E230" s="93">
        <v>1900</v>
      </c>
      <c r="F230" s="93">
        <v>1900</v>
      </c>
      <c r="G230" s="93">
        <v>1900</v>
      </c>
      <c r="H230" s="93">
        <v>1900</v>
      </c>
      <c r="I230" s="93">
        <v>1900</v>
      </c>
      <c r="J230" s="93">
        <v>1900</v>
      </c>
    </row>
    <row r="231" spans="1:10" ht="15.75" x14ac:dyDescent="0.25">
      <c r="A231" s="92" t="s">
        <v>148</v>
      </c>
      <c r="B231" s="93">
        <v>1504.3816444146996</v>
      </c>
      <c r="C231" s="93">
        <v>1504.3816444146996</v>
      </c>
      <c r="D231" s="93">
        <v>1504.3816444146996</v>
      </c>
      <c r="E231" s="93">
        <v>1526</v>
      </c>
      <c r="F231" s="93">
        <v>1526</v>
      </c>
      <c r="G231" s="93">
        <v>1488.2026168079028</v>
      </c>
      <c r="H231" s="93">
        <v>1488.2026168079028</v>
      </c>
      <c r="I231" s="93">
        <v>1533</v>
      </c>
      <c r="J231" s="93">
        <v>1533</v>
      </c>
    </row>
    <row r="232" spans="1:10" ht="15.75" x14ac:dyDescent="0.25">
      <c r="A232" s="92" t="s">
        <v>951</v>
      </c>
      <c r="B232" s="93">
        <v>1758.7415853932848</v>
      </c>
      <c r="C232" s="93">
        <v>1758.7415853932848</v>
      </c>
      <c r="D232" s="93">
        <v>1758.7415853932848</v>
      </c>
      <c r="E232" s="93">
        <v>1758.7415853932848</v>
      </c>
      <c r="F232" s="93">
        <v>1758.7415853932848</v>
      </c>
      <c r="G232" s="93">
        <v>1758.7415853932848</v>
      </c>
      <c r="H232" s="93">
        <v>1758.7415853932848</v>
      </c>
      <c r="I232" s="93">
        <v>1758.7415853932848</v>
      </c>
      <c r="J232" s="93">
        <v>1758.7415853932848</v>
      </c>
    </row>
    <row r="233" spans="1:10" ht="15.75" x14ac:dyDescent="0.25">
      <c r="A233" s="92" t="s">
        <v>1037</v>
      </c>
      <c r="B233" s="93">
        <v>1269.7006385196321</v>
      </c>
      <c r="C233" s="93">
        <v>1269.7006385196321</v>
      </c>
      <c r="D233" s="93">
        <v>1269.7006385196321</v>
      </c>
      <c r="E233" s="93">
        <v>1269.7006385196321</v>
      </c>
      <c r="F233" s="93">
        <v>1269.7006385196321</v>
      </c>
      <c r="G233" s="93">
        <v>1269.7006385196321</v>
      </c>
      <c r="H233" s="93">
        <v>1269.7006385196321</v>
      </c>
      <c r="I233" s="93">
        <v>1269.7006385196321</v>
      </c>
      <c r="J233" s="93">
        <v>1269.7006385196321</v>
      </c>
    </row>
    <row r="234" spans="1:10" ht="15.75" x14ac:dyDescent="0.25">
      <c r="A234" s="92" t="s">
        <v>1036</v>
      </c>
      <c r="B234" s="93">
        <v>1250.6000496020567</v>
      </c>
      <c r="C234" s="93">
        <v>1250.6000496020567</v>
      </c>
      <c r="D234" s="93">
        <v>1319</v>
      </c>
      <c r="E234" s="93">
        <v>1319</v>
      </c>
      <c r="F234" s="93">
        <v>1319</v>
      </c>
      <c r="G234" s="93">
        <v>1319</v>
      </c>
      <c r="H234" s="93">
        <v>1319</v>
      </c>
      <c r="I234" s="93">
        <v>1319</v>
      </c>
      <c r="J234" s="93">
        <v>1319</v>
      </c>
    </row>
    <row r="235" spans="1:10" ht="15.75" x14ac:dyDescent="0.25">
      <c r="A235" s="92" t="s">
        <v>24</v>
      </c>
      <c r="B235" s="93">
        <v>1617.7311156984842</v>
      </c>
      <c r="C235" s="93">
        <v>1617.7311156984842</v>
      </c>
      <c r="D235" s="93">
        <v>1663</v>
      </c>
      <c r="E235" s="93">
        <v>1713</v>
      </c>
      <c r="F235" s="93">
        <v>1679.8408129373772</v>
      </c>
      <c r="G235" s="93">
        <v>1731.2575430345889</v>
      </c>
      <c r="H235" s="93">
        <v>1643.0218568454115</v>
      </c>
      <c r="I235" s="93">
        <v>1659</v>
      </c>
      <c r="J235" s="93">
        <v>1618.0451858794941</v>
      </c>
    </row>
    <row r="236" spans="1:10" ht="15.75" x14ac:dyDescent="0.25">
      <c r="A236" s="92" t="s">
        <v>136</v>
      </c>
      <c r="B236" s="93">
        <v>1747.4315419608997</v>
      </c>
      <c r="C236" s="93">
        <v>1747.4315419608997</v>
      </c>
      <c r="D236" s="93">
        <v>1747.4315419608997</v>
      </c>
      <c r="E236" s="93">
        <v>1747.4315419608997</v>
      </c>
      <c r="F236" s="93">
        <v>1747.4315419608997</v>
      </c>
      <c r="G236" s="93">
        <v>1747.4315419608997</v>
      </c>
      <c r="H236" s="93">
        <v>1747.4315419608997</v>
      </c>
      <c r="I236" s="93">
        <v>1747.4315419608997</v>
      </c>
      <c r="J236" s="93">
        <v>1747.4315419608997</v>
      </c>
    </row>
    <row r="237" spans="1:10" ht="15.75" x14ac:dyDescent="0.25">
      <c r="A237" s="92" t="s">
        <v>619</v>
      </c>
      <c r="B237" s="93">
        <v>1438.1429607200032</v>
      </c>
      <c r="C237" s="93">
        <v>1438.1429607200032</v>
      </c>
      <c r="D237" s="93">
        <v>1438.1429607200032</v>
      </c>
      <c r="E237" s="93">
        <v>1438.1429607200032</v>
      </c>
      <c r="F237" s="93">
        <v>1438.1429607200032</v>
      </c>
      <c r="G237" s="93">
        <v>1438.1429607200032</v>
      </c>
      <c r="H237" s="93">
        <v>1438.1429607200032</v>
      </c>
      <c r="I237" s="93">
        <v>1438.1429607200032</v>
      </c>
      <c r="J237" s="93">
        <v>1438.1429607200032</v>
      </c>
    </row>
    <row r="238" spans="1:10" ht="15.75" x14ac:dyDescent="0.25">
      <c r="A238" s="92" t="s">
        <v>936</v>
      </c>
      <c r="B238" s="93">
        <v>1856.8419346390342</v>
      </c>
      <c r="C238" s="93">
        <v>1816.4772878094009</v>
      </c>
      <c r="D238" s="93">
        <v>1818</v>
      </c>
      <c r="E238" s="93">
        <v>1809</v>
      </c>
      <c r="F238" s="93">
        <v>1775.1097686437172</v>
      </c>
      <c r="G238" s="93">
        <v>1806.4619490223315</v>
      </c>
      <c r="H238" s="93">
        <v>1732.4050407956752</v>
      </c>
      <c r="I238" s="93">
        <v>1769</v>
      </c>
      <c r="J238" s="93">
        <v>1814.6863649015727</v>
      </c>
    </row>
    <row r="239" spans="1:10" ht="15.75" x14ac:dyDescent="0.25">
      <c r="A239" s="92" t="s">
        <v>1035</v>
      </c>
      <c r="B239" s="93">
        <v>1249.971437218119</v>
      </c>
      <c r="C239" s="93">
        <v>1249.971437218119</v>
      </c>
      <c r="D239" s="93">
        <v>1249.971437218119</v>
      </c>
      <c r="E239" s="93">
        <v>1249.971437218119</v>
      </c>
      <c r="F239" s="93">
        <v>1249.971437218119</v>
      </c>
      <c r="G239" s="93">
        <v>1249.971437218119</v>
      </c>
      <c r="H239" s="93">
        <v>1302.5830971025689</v>
      </c>
      <c r="I239" s="93">
        <v>1302.5830971025689</v>
      </c>
      <c r="J239" s="93">
        <v>1302.5830971025689</v>
      </c>
    </row>
    <row r="240" spans="1:10" ht="15.75" x14ac:dyDescent="0.25">
      <c r="A240" s="92" t="s">
        <v>952</v>
      </c>
      <c r="B240" s="93">
        <v>1949.0197523258539</v>
      </c>
      <c r="C240" s="93">
        <v>1949.0197523258539</v>
      </c>
      <c r="D240" s="93">
        <v>1949.0197523258539</v>
      </c>
      <c r="E240" s="93">
        <v>1949.0197523258539</v>
      </c>
      <c r="F240" s="93">
        <v>1949.0197523258539</v>
      </c>
      <c r="G240" s="93">
        <v>1949.0197523258539</v>
      </c>
      <c r="H240" s="93">
        <v>1949.0197523258539</v>
      </c>
      <c r="I240" s="93">
        <v>1949.0197523258539</v>
      </c>
      <c r="J240" s="93">
        <v>1949.0197523258539</v>
      </c>
    </row>
    <row r="241" spans="1:10" ht="15.75" x14ac:dyDescent="0.25">
      <c r="A241" s="92" t="s">
        <v>673</v>
      </c>
      <c r="B241" s="93">
        <v>2093</v>
      </c>
      <c r="C241" s="93">
        <v>2093</v>
      </c>
      <c r="D241" s="93">
        <v>2093</v>
      </c>
      <c r="E241" s="93">
        <v>2093</v>
      </c>
      <c r="F241" s="93">
        <v>2093</v>
      </c>
      <c r="G241" s="93">
        <v>2093</v>
      </c>
      <c r="H241" s="93">
        <v>2093</v>
      </c>
      <c r="I241" s="93">
        <v>2093</v>
      </c>
      <c r="J241" s="93">
        <v>2093</v>
      </c>
    </row>
    <row r="242" spans="1:10" ht="15.75" x14ac:dyDescent="0.25">
      <c r="A242" s="92" t="s">
        <v>393</v>
      </c>
      <c r="B242" s="93">
        <v>1806.1397498894489</v>
      </c>
      <c r="C242" s="93">
        <v>1806.1397498894489</v>
      </c>
      <c r="D242" s="93">
        <v>1806.1397498894489</v>
      </c>
      <c r="E242" s="93">
        <v>1806.1397498894489</v>
      </c>
      <c r="F242" s="93">
        <v>1806.1397498894489</v>
      </c>
      <c r="G242" s="93">
        <v>1806.1397498894489</v>
      </c>
      <c r="H242" s="93">
        <v>1744.9355915362576</v>
      </c>
      <c r="I242" s="93">
        <v>1744.9355915362576</v>
      </c>
      <c r="J242" s="93">
        <v>1744.9355915362576</v>
      </c>
    </row>
    <row r="243" spans="1:10" ht="15.75" x14ac:dyDescent="0.25">
      <c r="A243" s="92" t="s">
        <v>192</v>
      </c>
      <c r="B243" s="93">
        <v>1600</v>
      </c>
      <c r="C243" s="93">
        <v>1600</v>
      </c>
      <c r="D243" s="93">
        <v>1600</v>
      </c>
      <c r="E243" s="93">
        <v>1600</v>
      </c>
      <c r="F243" s="93">
        <v>1600</v>
      </c>
      <c r="G243" s="93">
        <v>1600</v>
      </c>
      <c r="H243" s="93">
        <v>1600</v>
      </c>
      <c r="I243" s="93">
        <v>1600</v>
      </c>
      <c r="J243" s="93">
        <v>1600</v>
      </c>
    </row>
    <row r="244" spans="1:10" ht="15.75" x14ac:dyDescent="0.25">
      <c r="A244" s="92" t="s">
        <v>1145</v>
      </c>
      <c r="B244" s="93"/>
      <c r="C244" s="93"/>
      <c r="D244" s="93"/>
      <c r="E244" s="93"/>
      <c r="F244" s="93"/>
      <c r="G244" s="93">
        <v>1200</v>
      </c>
      <c r="H244" s="93">
        <v>1310.3932337568992</v>
      </c>
      <c r="I244" s="93">
        <v>1310.3932337568992</v>
      </c>
      <c r="J244" s="93">
        <v>1310.3932337568992</v>
      </c>
    </row>
    <row r="245" spans="1:10" ht="15.75" x14ac:dyDescent="0.25">
      <c r="A245" s="92" t="s">
        <v>224</v>
      </c>
      <c r="B245" s="93">
        <v>1527</v>
      </c>
      <c r="C245" s="93">
        <v>1527</v>
      </c>
      <c r="D245" s="93">
        <v>1527</v>
      </c>
      <c r="E245" s="93">
        <v>1527</v>
      </c>
      <c r="F245" s="93">
        <v>1558.3439923013573</v>
      </c>
      <c r="G245" s="93">
        <v>1558.3439923013573</v>
      </c>
      <c r="H245" s="93">
        <v>1558.3439923013573</v>
      </c>
      <c r="I245" s="93">
        <v>1558.3439923013573</v>
      </c>
      <c r="J245" s="93">
        <v>1558.3439923013573</v>
      </c>
    </row>
    <row r="246" spans="1:10" ht="15.75" x14ac:dyDescent="0.25">
      <c r="A246" s="92" t="s">
        <v>391</v>
      </c>
      <c r="B246" s="93">
        <v>1753</v>
      </c>
      <c r="C246" s="93">
        <v>1753</v>
      </c>
      <c r="D246" s="93">
        <v>1753</v>
      </c>
      <c r="E246" s="93">
        <v>1753</v>
      </c>
      <c r="F246" s="93">
        <v>1753</v>
      </c>
      <c r="G246" s="93">
        <v>1753</v>
      </c>
      <c r="H246" s="93">
        <v>1791.8946911113076</v>
      </c>
      <c r="I246" s="93">
        <v>1791.8946911113076</v>
      </c>
      <c r="J246" s="93">
        <v>1791.8946911113076</v>
      </c>
    </row>
    <row r="247" spans="1:10" ht="15.75" x14ac:dyDescent="0.25">
      <c r="A247" s="92" t="s">
        <v>761</v>
      </c>
      <c r="B247" s="93">
        <v>1444.6081414149392</v>
      </c>
      <c r="C247" s="93">
        <v>1456.2509896676902</v>
      </c>
      <c r="D247" s="93">
        <v>1456.2509896676902</v>
      </c>
      <c r="E247" s="93">
        <v>1456.2509896676902</v>
      </c>
      <c r="F247" s="93">
        <v>1456.2509896676902</v>
      </c>
      <c r="G247" s="93">
        <v>1456.2509896676902</v>
      </c>
      <c r="H247" s="93">
        <v>1456.2509896676902</v>
      </c>
      <c r="I247" s="93">
        <v>1456.2509896676902</v>
      </c>
      <c r="J247" s="93">
        <v>1456.2509896676902</v>
      </c>
    </row>
    <row r="248" spans="1:10" ht="15.75" x14ac:dyDescent="0.25">
      <c r="A248" s="92" t="s">
        <v>1034</v>
      </c>
      <c r="B248" s="93">
        <v>1447.5216627767129</v>
      </c>
      <c r="C248" s="93">
        <v>1447.5216627767129</v>
      </c>
      <c r="D248" s="93">
        <v>1447.5216627767129</v>
      </c>
      <c r="E248" s="93">
        <v>1447.5216627767129</v>
      </c>
      <c r="F248" s="93">
        <v>1447.5216627767129</v>
      </c>
      <c r="G248" s="93">
        <v>1447.5216627767129</v>
      </c>
      <c r="H248" s="93">
        <v>1447.5216627767129</v>
      </c>
      <c r="I248" s="93">
        <v>1447.5216627767129</v>
      </c>
      <c r="J248" s="93">
        <v>1447.5216627767129</v>
      </c>
    </row>
    <row r="249" spans="1:10" ht="15.75" x14ac:dyDescent="0.25">
      <c r="A249" s="92" t="s">
        <v>585</v>
      </c>
      <c r="B249" s="93">
        <v>1548</v>
      </c>
      <c r="C249" s="93">
        <v>1548</v>
      </c>
      <c r="D249" s="93">
        <v>1548</v>
      </c>
      <c r="E249" s="93">
        <v>1548</v>
      </c>
      <c r="F249" s="93">
        <v>1548</v>
      </c>
      <c r="G249" s="93">
        <v>1548</v>
      </c>
      <c r="H249" s="93">
        <v>1548</v>
      </c>
      <c r="I249" s="93">
        <v>1548</v>
      </c>
      <c r="J249" s="93">
        <v>1548</v>
      </c>
    </row>
    <row r="250" spans="1:10" ht="15.75" x14ac:dyDescent="0.25">
      <c r="A250" s="92" t="s">
        <v>713</v>
      </c>
      <c r="B250" s="93">
        <v>1222.2774127850389</v>
      </c>
      <c r="C250" s="93">
        <v>1222.2774127850389</v>
      </c>
      <c r="D250" s="93">
        <v>1222.2774127850389</v>
      </c>
      <c r="E250" s="93">
        <v>1222.2774127850389</v>
      </c>
      <c r="F250" s="93">
        <v>1222.2774127850389</v>
      </c>
      <c r="G250" s="93">
        <v>1222.2774127850389</v>
      </c>
      <c r="H250" s="93">
        <v>1222.2774127850389</v>
      </c>
      <c r="I250" s="93">
        <v>1222.2774127850389</v>
      </c>
      <c r="J250" s="93">
        <v>1222.2774127850389</v>
      </c>
    </row>
    <row r="251" spans="1:10" ht="15.75" x14ac:dyDescent="0.25">
      <c r="A251" s="92" t="s">
        <v>573</v>
      </c>
      <c r="B251" s="93">
        <v>1406</v>
      </c>
      <c r="C251" s="93">
        <v>1406</v>
      </c>
      <c r="D251" s="93">
        <v>1406</v>
      </c>
      <c r="E251" s="93">
        <v>1402</v>
      </c>
      <c r="F251" s="93">
        <v>1402</v>
      </c>
      <c r="G251" s="93">
        <v>1402</v>
      </c>
      <c r="H251" s="93">
        <v>1402</v>
      </c>
      <c r="I251" s="93">
        <v>1402</v>
      </c>
      <c r="J251" s="93">
        <v>1402</v>
      </c>
    </row>
    <row r="252" spans="1:10" ht="15.75" x14ac:dyDescent="0.25">
      <c r="A252" s="92" t="s">
        <v>376</v>
      </c>
      <c r="B252" s="93">
        <v>1623.1847626948324</v>
      </c>
      <c r="C252" s="93">
        <v>1589.7806499857252</v>
      </c>
      <c r="D252" s="93">
        <v>1595</v>
      </c>
      <c r="E252" s="93">
        <v>1595</v>
      </c>
      <c r="F252" s="93">
        <v>1595</v>
      </c>
      <c r="G252" s="93">
        <v>1595</v>
      </c>
      <c r="H252" s="93">
        <v>1595</v>
      </c>
      <c r="I252" s="93">
        <v>1582</v>
      </c>
      <c r="J252" s="93">
        <v>1582</v>
      </c>
    </row>
    <row r="253" spans="1:10" s="50" customFormat="1" ht="15.75" x14ac:dyDescent="0.25">
      <c r="A253" s="92" t="s">
        <v>379</v>
      </c>
      <c r="B253" s="93">
        <v>1723.2160629713605</v>
      </c>
      <c r="C253" s="93">
        <v>1709.2350011278074</v>
      </c>
      <c r="D253" s="93">
        <v>1709.2350011278074</v>
      </c>
      <c r="E253" s="93">
        <v>1709.2350011278074</v>
      </c>
      <c r="F253" s="93">
        <v>1709.2350011278074</v>
      </c>
      <c r="G253" s="93">
        <v>1709.2350011278074</v>
      </c>
      <c r="H253" s="93">
        <v>1709.2350011278074</v>
      </c>
      <c r="I253" s="93">
        <v>1706</v>
      </c>
      <c r="J253" s="93">
        <v>1706</v>
      </c>
    </row>
    <row r="254" spans="1:10" ht="15.75" x14ac:dyDescent="0.25">
      <c r="A254" s="92" t="s">
        <v>537</v>
      </c>
      <c r="B254" s="93">
        <v>1596</v>
      </c>
      <c r="C254" s="93">
        <v>1596</v>
      </c>
      <c r="D254" s="93">
        <v>1596</v>
      </c>
      <c r="E254" s="93">
        <v>1596</v>
      </c>
      <c r="F254" s="93">
        <v>1596</v>
      </c>
      <c r="G254" s="93">
        <v>1596</v>
      </c>
      <c r="H254" s="93">
        <v>1596</v>
      </c>
      <c r="I254" s="93">
        <v>1596</v>
      </c>
      <c r="J254" s="93">
        <v>1596</v>
      </c>
    </row>
    <row r="255" spans="1:10" ht="15.75" x14ac:dyDescent="0.25">
      <c r="A255" s="92" t="s">
        <v>377</v>
      </c>
      <c r="B255" s="93">
        <v>1783.0958559914548</v>
      </c>
      <c r="C255" s="93">
        <v>1783.0958559914548</v>
      </c>
      <c r="D255" s="93">
        <v>1783.0958559914548</v>
      </c>
      <c r="E255" s="93">
        <v>1783.0958559914548</v>
      </c>
      <c r="F255" s="93">
        <v>1783.0958559914548</v>
      </c>
      <c r="G255" s="93">
        <v>1783.0958559914548</v>
      </c>
      <c r="H255" s="93">
        <v>1783.0958559914548</v>
      </c>
      <c r="I255" s="93">
        <v>1783.0958559914548</v>
      </c>
      <c r="J255" s="93">
        <v>1783.0958559914548</v>
      </c>
    </row>
    <row r="256" spans="1:10" ht="15.75" x14ac:dyDescent="0.25">
      <c r="A256" s="92" t="s">
        <v>642</v>
      </c>
      <c r="B256" s="93">
        <v>1342</v>
      </c>
      <c r="C256" s="93">
        <v>1342</v>
      </c>
      <c r="D256" s="93">
        <v>1342</v>
      </c>
      <c r="E256" s="93">
        <v>1342</v>
      </c>
      <c r="F256" s="93">
        <v>1342</v>
      </c>
      <c r="G256" s="93">
        <v>1342</v>
      </c>
      <c r="H256" s="93">
        <v>1342</v>
      </c>
      <c r="I256" s="93">
        <v>1342</v>
      </c>
      <c r="J256" s="93">
        <v>1342</v>
      </c>
    </row>
    <row r="257" spans="1:10" ht="15.75" x14ac:dyDescent="0.25">
      <c r="A257" s="92" t="s">
        <v>18</v>
      </c>
      <c r="B257" s="93">
        <v>2300</v>
      </c>
      <c r="C257" s="93">
        <v>2300</v>
      </c>
      <c r="D257" s="93">
        <v>2300</v>
      </c>
      <c r="E257" s="93">
        <v>2300</v>
      </c>
      <c r="F257" s="93">
        <v>2300</v>
      </c>
      <c r="G257" s="93">
        <v>2300</v>
      </c>
      <c r="H257" s="93">
        <v>2300</v>
      </c>
      <c r="I257" s="93">
        <v>2300</v>
      </c>
      <c r="J257" s="93">
        <v>2300</v>
      </c>
    </row>
    <row r="258" spans="1:10" ht="15.75" x14ac:dyDescent="0.25">
      <c r="A258" s="92" t="s">
        <v>79</v>
      </c>
      <c r="B258" s="93">
        <v>1200</v>
      </c>
      <c r="C258" s="93">
        <v>1200</v>
      </c>
      <c r="D258" s="93">
        <v>1200</v>
      </c>
      <c r="E258" s="93">
        <v>1200</v>
      </c>
      <c r="F258" s="93">
        <v>1200</v>
      </c>
      <c r="G258" s="93">
        <v>1200</v>
      </c>
      <c r="H258" s="93">
        <v>1200</v>
      </c>
      <c r="I258" s="93">
        <v>1200</v>
      </c>
      <c r="J258" s="93">
        <v>1200</v>
      </c>
    </row>
    <row r="259" spans="1:10" ht="15.75" x14ac:dyDescent="0.25">
      <c r="A259" s="92" t="s">
        <v>45</v>
      </c>
      <c r="B259" s="93">
        <v>1400</v>
      </c>
      <c r="C259" s="93">
        <v>1400</v>
      </c>
      <c r="D259" s="93">
        <v>1400</v>
      </c>
      <c r="E259" s="93">
        <v>1400</v>
      </c>
      <c r="F259" s="93">
        <v>1400</v>
      </c>
      <c r="G259" s="93">
        <v>1400</v>
      </c>
      <c r="H259" s="93">
        <v>1400</v>
      </c>
      <c r="I259" s="93">
        <v>1400</v>
      </c>
      <c r="J259" s="93">
        <v>1400</v>
      </c>
    </row>
    <row r="260" spans="1:10" ht="15.75" x14ac:dyDescent="0.25">
      <c r="A260" s="92" t="s">
        <v>1076</v>
      </c>
      <c r="B260" s="93">
        <v>1233</v>
      </c>
      <c r="C260" s="93">
        <v>1233</v>
      </c>
      <c r="D260" s="93">
        <v>1233</v>
      </c>
      <c r="E260" s="93">
        <v>1233</v>
      </c>
      <c r="F260" s="93">
        <v>1233</v>
      </c>
      <c r="G260" s="93">
        <v>1233</v>
      </c>
      <c r="H260" s="93">
        <v>1233</v>
      </c>
      <c r="I260" s="93">
        <v>1233</v>
      </c>
      <c r="J260" s="93">
        <v>1233</v>
      </c>
    </row>
    <row r="261" spans="1:10" ht="15.75" x14ac:dyDescent="0.25">
      <c r="A261" s="92" t="s">
        <v>953</v>
      </c>
      <c r="B261" s="93">
        <v>1390</v>
      </c>
      <c r="C261" s="93">
        <v>1390</v>
      </c>
      <c r="D261" s="93">
        <v>1390</v>
      </c>
      <c r="E261" s="93">
        <v>1390</v>
      </c>
      <c r="F261" s="93">
        <v>1390</v>
      </c>
      <c r="G261" s="93">
        <v>1390</v>
      </c>
      <c r="H261" s="93">
        <v>1390</v>
      </c>
      <c r="I261" s="93">
        <v>1390</v>
      </c>
      <c r="J261" s="93">
        <v>1390</v>
      </c>
    </row>
    <row r="262" spans="1:10" ht="15.75" x14ac:dyDescent="0.25">
      <c r="A262" s="92" t="s">
        <v>744</v>
      </c>
      <c r="B262" s="93">
        <v>1143.5776435467196</v>
      </c>
      <c r="C262" s="93">
        <v>1143.5776435467196</v>
      </c>
      <c r="D262" s="93">
        <v>1143.5776435467196</v>
      </c>
      <c r="E262" s="93">
        <v>1143.5776435467196</v>
      </c>
      <c r="F262" s="93">
        <v>1143.5776435467196</v>
      </c>
      <c r="G262" s="93">
        <v>1143.5776435467196</v>
      </c>
      <c r="H262" s="93">
        <v>1143.5776435467196</v>
      </c>
      <c r="I262" s="93">
        <v>1143.5776435467196</v>
      </c>
      <c r="J262" s="93">
        <v>1143.5776435467196</v>
      </c>
    </row>
    <row r="263" spans="1:10" ht="15.75" x14ac:dyDescent="0.25">
      <c r="A263" s="92" t="s">
        <v>26</v>
      </c>
      <c r="B263" s="93">
        <v>1800</v>
      </c>
      <c r="C263" s="93">
        <v>1800</v>
      </c>
      <c r="D263" s="93">
        <v>1800</v>
      </c>
      <c r="E263" s="93">
        <v>1800</v>
      </c>
      <c r="F263" s="93">
        <v>1800</v>
      </c>
      <c r="G263" s="93">
        <v>1800</v>
      </c>
      <c r="H263" s="93">
        <v>1800</v>
      </c>
      <c r="I263" s="93">
        <v>1800</v>
      </c>
      <c r="J263" s="93">
        <v>1800</v>
      </c>
    </row>
    <row r="264" spans="1:10" ht="15.75" x14ac:dyDescent="0.25">
      <c r="A264" s="92" t="s">
        <v>572</v>
      </c>
      <c r="B264" s="93">
        <v>1400</v>
      </c>
      <c r="C264" s="93">
        <v>1400</v>
      </c>
      <c r="D264" s="93">
        <v>1400</v>
      </c>
      <c r="E264" s="93">
        <v>1400</v>
      </c>
      <c r="F264" s="93">
        <v>1400</v>
      </c>
      <c r="G264" s="93">
        <v>1400</v>
      </c>
      <c r="H264" s="93">
        <v>1400</v>
      </c>
      <c r="I264" s="93">
        <v>1400</v>
      </c>
      <c r="J264" s="93">
        <v>1400</v>
      </c>
    </row>
    <row r="265" spans="1:10" ht="15.75" x14ac:dyDescent="0.25">
      <c r="A265" s="92" t="s">
        <v>610</v>
      </c>
      <c r="B265" s="93">
        <v>1224.0193353321963</v>
      </c>
      <c r="C265" s="93">
        <v>1224.0193353321963</v>
      </c>
      <c r="D265" s="93">
        <v>1224.0193353321963</v>
      </c>
      <c r="E265" s="93">
        <v>1224.0193353321963</v>
      </c>
      <c r="F265" s="93">
        <v>1224.0193353321963</v>
      </c>
      <c r="G265" s="93">
        <v>1224.0193353321963</v>
      </c>
      <c r="H265" s="93">
        <v>1224.0193353321963</v>
      </c>
      <c r="I265" s="93">
        <v>1224.0193353321963</v>
      </c>
      <c r="J265" s="93">
        <v>1224.0193353321963</v>
      </c>
    </row>
    <row r="266" spans="1:10" ht="15.75" x14ac:dyDescent="0.25">
      <c r="A266" s="92" t="s">
        <v>590</v>
      </c>
      <c r="B266" s="93">
        <v>2012</v>
      </c>
      <c r="C266" s="93">
        <v>2012</v>
      </c>
      <c r="D266" s="93">
        <v>1974</v>
      </c>
      <c r="E266" s="93">
        <v>1974</v>
      </c>
      <c r="F266" s="93">
        <v>1974</v>
      </c>
      <c r="G266" s="93">
        <v>1974</v>
      </c>
      <c r="H266" s="93">
        <v>1974</v>
      </c>
      <c r="I266" s="93">
        <v>1974</v>
      </c>
      <c r="J266" s="93">
        <v>1974</v>
      </c>
    </row>
    <row r="267" spans="1:10" ht="15.75" x14ac:dyDescent="0.25">
      <c r="A267" s="92" t="s">
        <v>954</v>
      </c>
      <c r="B267" s="93">
        <v>1744.2411384105949</v>
      </c>
      <c r="C267" s="93">
        <v>1744.2411384105949</v>
      </c>
      <c r="D267" s="93">
        <v>1744.2411384105949</v>
      </c>
      <c r="E267" s="93">
        <v>1744.2411384105949</v>
      </c>
      <c r="F267" s="93">
        <v>1744.2411384105949</v>
      </c>
      <c r="G267" s="93">
        <v>1744.2411384105949</v>
      </c>
      <c r="H267" s="93">
        <v>1661.3224603391652</v>
      </c>
      <c r="I267" s="93">
        <v>1661.3224603391652</v>
      </c>
      <c r="J267" s="93">
        <v>1661.3224603391652</v>
      </c>
    </row>
    <row r="268" spans="1:10" ht="15.75" x14ac:dyDescent="0.25">
      <c r="A268" s="92" t="s">
        <v>745</v>
      </c>
      <c r="B268" s="93">
        <v>1551.0622207663732</v>
      </c>
      <c r="C268" s="93">
        <v>1551.0622207663732</v>
      </c>
      <c r="D268" s="93">
        <v>1551.0622207663732</v>
      </c>
      <c r="E268" s="93">
        <v>1551.0622207663732</v>
      </c>
      <c r="F268" s="93">
        <v>1551.0622207663732</v>
      </c>
      <c r="G268" s="93">
        <v>1551.0622207663732</v>
      </c>
      <c r="H268" s="93">
        <v>1551.0622207663732</v>
      </c>
      <c r="I268" s="93">
        <v>1551.0622207663732</v>
      </c>
      <c r="J268" s="93">
        <v>1551.0622207663732</v>
      </c>
    </row>
    <row r="269" spans="1:10" ht="15.75" x14ac:dyDescent="0.25">
      <c r="A269" s="92" t="s">
        <v>995</v>
      </c>
      <c r="B269" s="93">
        <v>1237.2020245811459</v>
      </c>
      <c r="C269" s="93">
        <v>1237.2020245811459</v>
      </c>
      <c r="D269" s="93">
        <v>1237.2020245811459</v>
      </c>
      <c r="E269" s="93">
        <v>1237.2020245811459</v>
      </c>
      <c r="F269" s="93">
        <v>1237.2020245811459</v>
      </c>
      <c r="G269" s="93">
        <v>1237.2020245811459</v>
      </c>
      <c r="H269" s="93">
        <v>1237.2020245811459</v>
      </c>
      <c r="I269" s="93">
        <v>1237.2020245811459</v>
      </c>
      <c r="J269" s="93">
        <v>1237.2020245811459</v>
      </c>
    </row>
    <row r="270" spans="1:10" ht="15.75" x14ac:dyDescent="0.25">
      <c r="A270" s="92" t="s">
        <v>731</v>
      </c>
      <c r="B270" s="93">
        <v>1251.9055420787925</v>
      </c>
      <c r="C270" s="93">
        <v>1251.9055420787925</v>
      </c>
      <c r="D270" s="93">
        <v>1251.9055420787925</v>
      </c>
      <c r="E270" s="93">
        <v>1251.9055420787925</v>
      </c>
      <c r="F270" s="93">
        <v>1251.9055420787925</v>
      </c>
      <c r="G270" s="93">
        <v>1251.9055420787925</v>
      </c>
      <c r="H270" s="93">
        <v>1251.9055420787925</v>
      </c>
      <c r="I270" s="93">
        <v>1251.9055420787925</v>
      </c>
      <c r="J270" s="93">
        <v>1251.9055420787925</v>
      </c>
    </row>
    <row r="271" spans="1:10" ht="15.75" x14ac:dyDescent="0.25">
      <c r="A271" s="92" t="s">
        <v>1068</v>
      </c>
      <c r="B271" s="93">
        <v>1459</v>
      </c>
      <c r="C271" s="93">
        <v>1459</v>
      </c>
      <c r="D271" s="93">
        <v>1459</v>
      </c>
      <c r="E271" s="93">
        <v>1459</v>
      </c>
      <c r="F271" s="93">
        <v>1459</v>
      </c>
      <c r="G271" s="93">
        <v>1459</v>
      </c>
      <c r="H271" s="93">
        <v>1459</v>
      </c>
      <c r="I271" s="93">
        <v>1459</v>
      </c>
      <c r="J271" s="93">
        <v>1459</v>
      </c>
    </row>
    <row r="272" spans="1:10" ht="15.75" x14ac:dyDescent="0.25">
      <c r="A272" s="92" t="s">
        <v>732</v>
      </c>
      <c r="B272" s="93">
        <v>1252.6077170492963</v>
      </c>
      <c r="C272" s="93">
        <v>1252.6077170492963</v>
      </c>
      <c r="D272" s="93">
        <v>1252.6077170492963</v>
      </c>
      <c r="E272" s="93">
        <v>1252.6077170492963</v>
      </c>
      <c r="F272" s="93">
        <v>1252.6077170492963</v>
      </c>
      <c r="G272" s="93">
        <v>1252.6077170492963</v>
      </c>
      <c r="H272" s="93">
        <v>1252.6077170492963</v>
      </c>
      <c r="I272" s="93">
        <v>1252.6077170492963</v>
      </c>
      <c r="J272" s="93">
        <v>1252.6077170492963</v>
      </c>
    </row>
    <row r="273" spans="1:10" ht="15.75" x14ac:dyDescent="0.25">
      <c r="A273" s="92" t="s">
        <v>1085</v>
      </c>
      <c r="B273" s="93">
        <v>1200</v>
      </c>
      <c r="C273" s="93">
        <v>1243.9569531398834</v>
      </c>
      <c r="D273" s="93">
        <v>1243.9569531398834</v>
      </c>
      <c r="E273" s="93">
        <v>1243.9569531398834</v>
      </c>
      <c r="F273" s="93">
        <v>1243.9569531398834</v>
      </c>
      <c r="G273" s="93">
        <v>1243.9569531398834</v>
      </c>
      <c r="H273" s="93">
        <v>1243.9569531398834</v>
      </c>
      <c r="I273" s="93">
        <v>1243.9569531398834</v>
      </c>
      <c r="J273" s="93">
        <v>1243.9569531398834</v>
      </c>
    </row>
    <row r="274" spans="1:10" ht="15.75" x14ac:dyDescent="0.25">
      <c r="A274" s="92" t="s">
        <v>764</v>
      </c>
      <c r="B274" s="93">
        <v>1231</v>
      </c>
      <c r="C274" s="93">
        <v>1231</v>
      </c>
      <c r="D274" s="93">
        <v>1231</v>
      </c>
      <c r="E274" s="93">
        <v>1231</v>
      </c>
      <c r="F274" s="93">
        <v>1231</v>
      </c>
      <c r="G274" s="93">
        <v>1231</v>
      </c>
      <c r="H274" s="93">
        <v>1231</v>
      </c>
      <c r="I274" s="93">
        <v>1231</v>
      </c>
      <c r="J274" s="93">
        <v>1231</v>
      </c>
    </row>
    <row r="275" spans="1:10" ht="15.75" x14ac:dyDescent="0.25">
      <c r="A275" s="92" t="s">
        <v>983</v>
      </c>
      <c r="B275" s="93">
        <v>1234.2344937913174</v>
      </c>
      <c r="C275" s="93">
        <v>1234.2344937913174</v>
      </c>
      <c r="D275" s="93">
        <v>1234.2344937913174</v>
      </c>
      <c r="E275" s="93">
        <v>1234.2344937913174</v>
      </c>
      <c r="F275" s="93">
        <v>1234.2344937913174</v>
      </c>
      <c r="G275" s="93">
        <v>1234.2344937913174</v>
      </c>
      <c r="H275" s="93">
        <v>1234.2344937913174</v>
      </c>
      <c r="I275" s="93">
        <v>1234.2344937913174</v>
      </c>
      <c r="J275" s="93">
        <v>1234.2344937913174</v>
      </c>
    </row>
    <row r="276" spans="1:10" ht="15.75" x14ac:dyDescent="0.25">
      <c r="A276" s="92" t="s">
        <v>48</v>
      </c>
      <c r="B276" s="93">
        <v>1200</v>
      </c>
      <c r="C276" s="93">
        <v>1200</v>
      </c>
      <c r="D276" s="93">
        <v>1200</v>
      </c>
      <c r="E276" s="93">
        <v>1200</v>
      </c>
      <c r="F276" s="93">
        <v>1200</v>
      </c>
      <c r="G276" s="93">
        <v>1200</v>
      </c>
      <c r="H276" s="93">
        <v>1200</v>
      </c>
      <c r="I276" s="93">
        <v>1200</v>
      </c>
      <c r="J276" s="93">
        <v>1200</v>
      </c>
    </row>
    <row r="277" spans="1:10" ht="15.75" x14ac:dyDescent="0.25">
      <c r="A277" s="92" t="s">
        <v>58</v>
      </c>
      <c r="B277" s="93">
        <v>1200</v>
      </c>
      <c r="C277" s="93">
        <v>1200</v>
      </c>
      <c r="D277" s="93">
        <v>1200</v>
      </c>
      <c r="E277" s="93">
        <v>1200</v>
      </c>
      <c r="F277" s="93">
        <v>1200</v>
      </c>
      <c r="G277" s="93">
        <v>1200</v>
      </c>
      <c r="H277" s="93">
        <v>1200</v>
      </c>
      <c r="I277" s="93">
        <v>1200</v>
      </c>
      <c r="J277" s="93">
        <v>1200</v>
      </c>
    </row>
    <row r="278" spans="1:10" ht="15.75" x14ac:dyDescent="0.25">
      <c r="A278" s="92" t="s">
        <v>710</v>
      </c>
      <c r="B278" s="93">
        <v>1512.5173380459066</v>
      </c>
      <c r="C278" s="93">
        <v>1512.5173380459066</v>
      </c>
      <c r="D278" s="93">
        <v>1512.5173380459066</v>
      </c>
      <c r="E278" s="93">
        <v>1512.5173380459066</v>
      </c>
      <c r="F278" s="93">
        <v>1512.5173380459066</v>
      </c>
      <c r="G278" s="93">
        <v>1512.5173380459066</v>
      </c>
      <c r="H278" s="93">
        <v>1512.5173380459066</v>
      </c>
      <c r="I278" s="93">
        <v>1512.5173380459066</v>
      </c>
      <c r="J278" s="93">
        <v>1512.5173380459066</v>
      </c>
    </row>
    <row r="279" spans="1:10" ht="15.75" x14ac:dyDescent="0.25">
      <c r="A279" s="92" t="s">
        <v>822</v>
      </c>
      <c r="B279" s="93">
        <v>1264.2851852499889</v>
      </c>
      <c r="C279" s="93">
        <v>1264.2851852499889</v>
      </c>
      <c r="D279" s="93">
        <v>1264.2851852499889</v>
      </c>
      <c r="E279" s="93">
        <v>1264.2851852499889</v>
      </c>
      <c r="F279" s="93">
        <v>1264.2851852499889</v>
      </c>
      <c r="G279" s="93">
        <v>1264.2851852499889</v>
      </c>
      <c r="H279" s="93">
        <v>1264.2851852499889</v>
      </c>
      <c r="I279" s="93">
        <v>1264.2851852499889</v>
      </c>
      <c r="J279" s="93">
        <v>1264.2851852499889</v>
      </c>
    </row>
    <row r="280" spans="1:10" ht="15.75" x14ac:dyDescent="0.25">
      <c r="A280" s="92" t="s">
        <v>733</v>
      </c>
      <c r="B280" s="93">
        <v>1478.9332964126743</v>
      </c>
      <c r="C280" s="93">
        <v>1478.9332964126743</v>
      </c>
      <c r="D280" s="93">
        <v>1478.9332964126743</v>
      </c>
      <c r="E280" s="93">
        <v>1478.9332964126743</v>
      </c>
      <c r="F280" s="93">
        <v>1478.9332964126743</v>
      </c>
      <c r="G280" s="93">
        <v>1478.9332964126743</v>
      </c>
      <c r="H280" s="93">
        <v>1499.4816485024678</v>
      </c>
      <c r="I280" s="93">
        <v>1499.4816485024678</v>
      </c>
      <c r="J280" s="93">
        <v>1499.4816485024678</v>
      </c>
    </row>
    <row r="281" spans="1:10" ht="15.75" x14ac:dyDescent="0.25">
      <c r="A281" s="92" t="s">
        <v>82</v>
      </c>
      <c r="B281" s="93">
        <v>1400</v>
      </c>
      <c r="C281" s="93">
        <v>1400</v>
      </c>
      <c r="D281" s="93">
        <v>1400</v>
      </c>
      <c r="E281" s="93">
        <v>1400</v>
      </c>
      <c r="F281" s="93">
        <v>1400</v>
      </c>
      <c r="G281" s="93">
        <v>1400</v>
      </c>
      <c r="H281" s="93">
        <v>1400</v>
      </c>
      <c r="I281" s="93">
        <v>1400</v>
      </c>
      <c r="J281" s="93">
        <v>1400</v>
      </c>
    </row>
    <row r="282" spans="1:10" ht="15.75" x14ac:dyDescent="0.25">
      <c r="A282" s="92" t="s">
        <v>139</v>
      </c>
      <c r="B282" s="93">
        <v>2174</v>
      </c>
      <c r="C282" s="93">
        <v>2174</v>
      </c>
      <c r="D282" s="93">
        <v>2174</v>
      </c>
      <c r="E282" s="93">
        <v>2174</v>
      </c>
      <c r="F282" s="93">
        <v>2174</v>
      </c>
      <c r="G282" s="93">
        <v>2174</v>
      </c>
      <c r="H282" s="93">
        <v>2107.501771453582</v>
      </c>
      <c r="I282" s="93">
        <v>2078</v>
      </c>
      <c r="J282" s="93">
        <v>2078</v>
      </c>
    </row>
    <row r="283" spans="1:10" ht="15.75" x14ac:dyDescent="0.25">
      <c r="A283" s="92" t="s">
        <v>221</v>
      </c>
      <c r="B283" s="93">
        <v>1400</v>
      </c>
      <c r="C283" s="93">
        <v>1400</v>
      </c>
      <c r="D283" s="93">
        <v>1400</v>
      </c>
      <c r="E283" s="93">
        <v>1400</v>
      </c>
      <c r="F283" s="93">
        <v>1400</v>
      </c>
      <c r="G283" s="93">
        <v>1400</v>
      </c>
      <c r="H283" s="93">
        <v>1400</v>
      </c>
      <c r="I283" s="93">
        <v>1400</v>
      </c>
      <c r="J283" s="93">
        <v>1400</v>
      </c>
    </row>
    <row r="284" spans="1:10" ht="15.75" x14ac:dyDescent="0.25">
      <c r="A284" s="92" t="s">
        <v>405</v>
      </c>
      <c r="B284" s="93">
        <v>1600</v>
      </c>
      <c r="C284" s="93">
        <v>1600</v>
      </c>
      <c r="D284" s="93">
        <v>1600</v>
      </c>
      <c r="E284" s="93">
        <v>1600</v>
      </c>
      <c r="F284" s="93">
        <v>1600</v>
      </c>
      <c r="G284" s="93">
        <v>1600</v>
      </c>
      <c r="H284" s="93">
        <v>1600</v>
      </c>
      <c r="I284" s="93">
        <v>1600</v>
      </c>
      <c r="J284" s="93">
        <v>1600</v>
      </c>
    </row>
    <row r="285" spans="1:10" ht="15.75" x14ac:dyDescent="0.25">
      <c r="A285" s="92" t="s">
        <v>805</v>
      </c>
      <c r="B285" s="93">
        <v>1252.6578774337968</v>
      </c>
      <c r="C285" s="93">
        <v>1252.6578774337968</v>
      </c>
      <c r="D285" s="93">
        <v>1252.6578774337968</v>
      </c>
      <c r="E285" s="93">
        <v>1252.6578774337968</v>
      </c>
      <c r="F285" s="93">
        <v>1252.6578774337968</v>
      </c>
      <c r="G285" s="93">
        <v>1252.6578774337968</v>
      </c>
      <c r="H285" s="93">
        <v>1252.6578774337968</v>
      </c>
      <c r="I285" s="93">
        <v>1252.6578774337968</v>
      </c>
      <c r="J285" s="93">
        <v>1252.6578774337968</v>
      </c>
    </row>
    <row r="286" spans="1:10" ht="15.75" x14ac:dyDescent="0.25">
      <c r="A286" s="92" t="s">
        <v>1042</v>
      </c>
      <c r="B286" s="93">
        <v>1890</v>
      </c>
      <c r="C286" s="93">
        <v>1873.2446334203917</v>
      </c>
      <c r="D286" s="93">
        <v>1899</v>
      </c>
      <c r="E286" s="93">
        <v>1889</v>
      </c>
      <c r="F286" s="93">
        <v>1889</v>
      </c>
      <c r="G286" s="93">
        <v>1889</v>
      </c>
      <c r="H286" s="93">
        <v>1873.2509917228081</v>
      </c>
      <c r="I286" s="93">
        <v>1840</v>
      </c>
      <c r="J286" s="93">
        <v>1813.1190307488105</v>
      </c>
    </row>
    <row r="287" spans="1:10" ht="15.75" x14ac:dyDescent="0.25">
      <c r="A287" s="92" t="s">
        <v>414</v>
      </c>
      <c r="B287" s="93">
        <v>1400</v>
      </c>
      <c r="C287" s="93">
        <v>1400</v>
      </c>
      <c r="D287" s="93">
        <v>1400</v>
      </c>
      <c r="E287" s="93">
        <v>1400</v>
      </c>
      <c r="F287" s="93">
        <v>1400</v>
      </c>
      <c r="G287" s="93">
        <v>1400</v>
      </c>
      <c r="H287" s="93">
        <v>1400</v>
      </c>
      <c r="I287" s="93">
        <v>1400</v>
      </c>
      <c r="J287" s="93">
        <v>1400</v>
      </c>
    </row>
    <row r="288" spans="1:10" ht="15.75" x14ac:dyDescent="0.25">
      <c r="A288" s="92" t="s">
        <v>129</v>
      </c>
      <c r="B288" s="93">
        <v>1927</v>
      </c>
      <c r="C288" s="93">
        <v>1927</v>
      </c>
      <c r="D288" s="93">
        <v>1927</v>
      </c>
      <c r="E288" s="93">
        <v>1927</v>
      </c>
      <c r="F288" s="93">
        <v>1927</v>
      </c>
      <c r="G288" s="93">
        <v>1927</v>
      </c>
      <c r="H288" s="93">
        <v>1872.2666698143714</v>
      </c>
      <c r="I288" s="93">
        <v>1872.2666698143714</v>
      </c>
      <c r="J288" s="93">
        <v>1872.2666698143714</v>
      </c>
    </row>
    <row r="289" spans="1:10" ht="15.75" x14ac:dyDescent="0.25">
      <c r="A289" s="92" t="s">
        <v>1027</v>
      </c>
      <c r="B289" s="93">
        <v>1191.8968020190168</v>
      </c>
      <c r="C289" s="93">
        <v>1191.8968020190168</v>
      </c>
      <c r="D289" s="93">
        <v>1191.8968020190168</v>
      </c>
      <c r="E289" s="93">
        <v>1191.8968020190168</v>
      </c>
      <c r="F289" s="93">
        <v>1191.8968020190168</v>
      </c>
      <c r="G289" s="93">
        <v>1191.8968020190168</v>
      </c>
      <c r="H289" s="93">
        <v>1191.8968020190168</v>
      </c>
      <c r="I289" s="93">
        <v>1191.8968020190168</v>
      </c>
      <c r="J289" s="93">
        <v>1191.8968020190168</v>
      </c>
    </row>
    <row r="290" spans="1:10" ht="15.75" x14ac:dyDescent="0.25">
      <c r="A290" s="92" t="s">
        <v>819</v>
      </c>
      <c r="B290" s="93">
        <v>1201.7389240293712</v>
      </c>
      <c r="C290" s="93">
        <v>1201.7389240293712</v>
      </c>
      <c r="D290" s="93">
        <v>1201.7389240293712</v>
      </c>
      <c r="E290" s="93">
        <v>1201.7389240293712</v>
      </c>
      <c r="F290" s="93">
        <v>1201.7389240293712</v>
      </c>
      <c r="G290" s="93">
        <v>1201.7389240293712</v>
      </c>
      <c r="H290" s="93">
        <v>1201.7389240293712</v>
      </c>
      <c r="I290" s="93">
        <v>1201.7389240293712</v>
      </c>
      <c r="J290" s="93">
        <v>1201.7389240293712</v>
      </c>
    </row>
    <row r="291" spans="1:10" ht="15.75" x14ac:dyDescent="0.25">
      <c r="A291" s="92" t="s">
        <v>530</v>
      </c>
      <c r="B291" s="93">
        <v>1417.6218065080836</v>
      </c>
      <c r="C291" s="93">
        <v>1417.6218065080836</v>
      </c>
      <c r="D291" s="93">
        <v>1417.6218065080836</v>
      </c>
      <c r="E291" s="93">
        <v>1417.6218065080836</v>
      </c>
      <c r="F291" s="93">
        <v>1417.6218065080836</v>
      </c>
      <c r="G291" s="93">
        <v>1417.6218065080836</v>
      </c>
      <c r="H291" s="93">
        <v>1417.6218065080836</v>
      </c>
      <c r="I291" s="93">
        <v>1417.6218065080836</v>
      </c>
      <c r="J291" s="93">
        <v>1417.6218065080836</v>
      </c>
    </row>
    <row r="292" spans="1:10" ht="15.75" x14ac:dyDescent="0.25">
      <c r="A292" s="92" t="s">
        <v>17</v>
      </c>
      <c r="B292" s="93">
        <v>1490.4546557931592</v>
      </c>
      <c r="C292" s="93">
        <v>1490.4546557931592</v>
      </c>
      <c r="D292" s="93">
        <v>1557</v>
      </c>
      <c r="E292" s="93">
        <v>1557</v>
      </c>
      <c r="F292" s="93">
        <v>1557</v>
      </c>
      <c r="G292" s="93">
        <v>1557</v>
      </c>
      <c r="H292" s="93">
        <v>1557</v>
      </c>
      <c r="I292" s="93">
        <v>1557</v>
      </c>
      <c r="J292" s="93">
        <v>1557</v>
      </c>
    </row>
    <row r="293" spans="1:10" ht="15.75" x14ac:dyDescent="0.25">
      <c r="A293" s="92" t="s">
        <v>229</v>
      </c>
      <c r="B293" s="93">
        <v>1854</v>
      </c>
      <c r="C293" s="93">
        <v>1854</v>
      </c>
      <c r="D293" s="93">
        <v>1854</v>
      </c>
      <c r="E293" s="93">
        <v>1854</v>
      </c>
      <c r="F293" s="93">
        <v>1854</v>
      </c>
      <c r="G293" s="93">
        <v>1854</v>
      </c>
      <c r="H293" s="93">
        <v>1854</v>
      </c>
      <c r="I293" s="93">
        <v>1854</v>
      </c>
      <c r="J293" s="93">
        <v>1854</v>
      </c>
    </row>
    <row r="294" spans="1:10" ht="15.75" x14ac:dyDescent="0.25">
      <c r="A294" s="94" t="s">
        <v>1155</v>
      </c>
      <c r="B294" s="93">
        <v>1328.3263393828784</v>
      </c>
      <c r="C294" s="93">
        <v>1328.3263393828784</v>
      </c>
      <c r="D294" s="93">
        <v>1283</v>
      </c>
      <c r="E294" s="93">
        <v>1283</v>
      </c>
      <c r="F294" s="93">
        <v>1283</v>
      </c>
      <c r="G294" s="93">
        <v>1283</v>
      </c>
      <c r="H294" s="93">
        <v>1307.2416666059842</v>
      </c>
      <c r="I294" s="93">
        <v>1307.2416666059842</v>
      </c>
      <c r="J294" s="93">
        <v>1307.2416666059842</v>
      </c>
    </row>
    <row r="295" spans="1:10" ht="15.75" x14ac:dyDescent="0.25">
      <c r="A295" s="92" t="s">
        <v>1097</v>
      </c>
      <c r="B295" s="93"/>
      <c r="C295" s="93"/>
      <c r="D295" s="93">
        <v>1200</v>
      </c>
      <c r="E295" s="93">
        <v>1200</v>
      </c>
      <c r="F295" s="93">
        <v>1200</v>
      </c>
      <c r="G295" s="93">
        <v>1200</v>
      </c>
      <c r="H295" s="93">
        <v>1200</v>
      </c>
      <c r="I295" s="93">
        <v>1200</v>
      </c>
      <c r="J295" s="93">
        <v>1200</v>
      </c>
    </row>
    <row r="296" spans="1:10" ht="15.75" x14ac:dyDescent="0.25">
      <c r="A296" s="92" t="s">
        <v>613</v>
      </c>
      <c r="B296" s="93">
        <v>1393</v>
      </c>
      <c r="C296" s="93">
        <v>1393</v>
      </c>
      <c r="D296" s="93">
        <v>1393</v>
      </c>
      <c r="E296" s="93">
        <v>1393</v>
      </c>
      <c r="F296" s="93">
        <v>1393</v>
      </c>
      <c r="G296" s="93">
        <v>1393</v>
      </c>
      <c r="H296" s="93">
        <v>1393</v>
      </c>
      <c r="I296" s="93">
        <v>1393</v>
      </c>
      <c r="J296" s="93">
        <v>1393</v>
      </c>
    </row>
    <row r="297" spans="1:10" ht="15.75" x14ac:dyDescent="0.25">
      <c r="A297" s="92" t="s">
        <v>1028</v>
      </c>
      <c r="B297" s="93">
        <v>1222.9565378593363</v>
      </c>
      <c r="C297" s="93">
        <v>1222.9565378593363</v>
      </c>
      <c r="D297" s="93">
        <v>1222.9565378593363</v>
      </c>
      <c r="E297" s="93">
        <v>1222.9565378593363</v>
      </c>
      <c r="F297" s="93">
        <v>1222.9565378593363</v>
      </c>
      <c r="G297" s="93">
        <v>1222.9565378593363</v>
      </c>
      <c r="H297" s="93">
        <v>1222.9565378593363</v>
      </c>
      <c r="I297" s="93">
        <v>1222.9565378593363</v>
      </c>
      <c r="J297" s="93">
        <v>1222.9565378593363</v>
      </c>
    </row>
    <row r="298" spans="1:10" ht="15.75" x14ac:dyDescent="0.25">
      <c r="A298" s="92" t="s">
        <v>166</v>
      </c>
      <c r="B298" s="93">
        <v>2230</v>
      </c>
      <c r="C298" s="93">
        <v>2230</v>
      </c>
      <c r="D298" s="93">
        <v>2230</v>
      </c>
      <c r="E298" s="93">
        <v>2230</v>
      </c>
      <c r="F298" s="93">
        <v>2230</v>
      </c>
      <c r="G298" s="93">
        <v>2230</v>
      </c>
      <c r="H298" s="93">
        <v>2230</v>
      </c>
      <c r="I298" s="93">
        <v>2230</v>
      </c>
      <c r="J298" s="93">
        <v>2230</v>
      </c>
    </row>
    <row r="299" spans="1:10" ht="15.75" x14ac:dyDescent="0.25">
      <c r="A299" s="92" t="s">
        <v>88</v>
      </c>
      <c r="B299" s="93">
        <v>1800</v>
      </c>
      <c r="C299" s="93">
        <v>1800</v>
      </c>
      <c r="D299" s="93">
        <v>1800</v>
      </c>
      <c r="E299" s="93">
        <v>1800</v>
      </c>
      <c r="F299" s="93">
        <v>1800</v>
      </c>
      <c r="G299" s="93">
        <v>1800</v>
      </c>
      <c r="H299" s="93">
        <v>1800</v>
      </c>
      <c r="I299" s="93">
        <v>1800</v>
      </c>
      <c r="J299" s="93">
        <v>1800</v>
      </c>
    </row>
    <row r="300" spans="1:10" ht="15.75" x14ac:dyDescent="0.25">
      <c r="A300" s="92" t="s">
        <v>459</v>
      </c>
      <c r="B300" s="93">
        <v>1766.6642576962017</v>
      </c>
      <c r="C300" s="93">
        <v>1766.6642576962017</v>
      </c>
      <c r="D300" s="93">
        <v>1766.6642576962017</v>
      </c>
      <c r="E300" s="93">
        <v>1757</v>
      </c>
      <c r="F300" s="93">
        <v>1757</v>
      </c>
      <c r="G300" s="93">
        <v>1757</v>
      </c>
      <c r="H300" s="93">
        <v>1757</v>
      </c>
      <c r="I300" s="93">
        <v>1757</v>
      </c>
      <c r="J300" s="93">
        <v>1757</v>
      </c>
    </row>
    <row r="301" spans="1:10" ht="15.75" x14ac:dyDescent="0.25">
      <c r="A301" s="92" t="s">
        <v>1086</v>
      </c>
      <c r="B301" s="93">
        <v>1200</v>
      </c>
      <c r="C301" s="93">
        <v>1240.7885971128596</v>
      </c>
      <c r="D301" s="93">
        <v>1240.7885971128596</v>
      </c>
      <c r="E301" s="93">
        <v>1240.7885971128596</v>
      </c>
      <c r="F301" s="93">
        <v>1240.7885971128596</v>
      </c>
      <c r="G301" s="93">
        <v>1240.7885971128596</v>
      </c>
      <c r="H301" s="93">
        <v>1240.7885971128596</v>
      </c>
      <c r="I301" s="93">
        <v>1240.7885971128596</v>
      </c>
      <c r="J301" s="93">
        <v>1240.7885971128596</v>
      </c>
    </row>
    <row r="302" spans="1:10" ht="15.75" x14ac:dyDescent="0.25">
      <c r="A302" s="92" t="s">
        <v>806</v>
      </c>
      <c r="B302" s="93">
        <v>1540</v>
      </c>
      <c r="C302" s="93">
        <v>1592.9607385743632</v>
      </c>
      <c r="D302" s="93">
        <v>1598</v>
      </c>
      <c r="E302" s="93">
        <v>1598</v>
      </c>
      <c r="F302" s="93">
        <v>1602.6599441753046</v>
      </c>
      <c r="G302" s="93">
        <v>1658.9476974479503</v>
      </c>
      <c r="H302" s="93">
        <v>1596.5320099075095</v>
      </c>
      <c r="I302" s="93">
        <v>1592</v>
      </c>
      <c r="J302" s="93">
        <v>1592</v>
      </c>
    </row>
    <row r="303" spans="1:10" ht="15.75" x14ac:dyDescent="0.25">
      <c r="A303" s="92" t="s">
        <v>842</v>
      </c>
      <c r="B303" s="93">
        <v>1360</v>
      </c>
      <c r="C303" s="93">
        <v>1381.5297013966183</v>
      </c>
      <c r="D303" s="93">
        <v>1412</v>
      </c>
      <c r="E303" s="93">
        <v>1412</v>
      </c>
      <c r="F303" s="93">
        <v>1447.8304537110675</v>
      </c>
      <c r="G303" s="93">
        <v>1426.1579866086986</v>
      </c>
      <c r="H303" s="93">
        <v>1435.3554174546518</v>
      </c>
      <c r="I303" s="93">
        <v>1450</v>
      </c>
      <c r="J303" s="93">
        <v>1450</v>
      </c>
    </row>
    <row r="304" spans="1:10" ht="15.75" x14ac:dyDescent="0.25">
      <c r="A304" s="92" t="s">
        <v>494</v>
      </c>
      <c r="B304" s="93">
        <v>1639.3427217570131</v>
      </c>
      <c r="C304" s="93">
        <v>1639.3427217570131</v>
      </c>
      <c r="D304" s="93">
        <v>1639.3427217570131</v>
      </c>
      <c r="E304" s="93">
        <v>1639.3427217570131</v>
      </c>
      <c r="F304" s="93">
        <v>1639.3427217570131</v>
      </c>
      <c r="G304" s="93">
        <v>1639.3427217570131</v>
      </c>
      <c r="H304" s="93">
        <v>1639.3427217570131</v>
      </c>
      <c r="I304" s="93">
        <v>1639.3427217570131</v>
      </c>
      <c r="J304" s="93">
        <v>1639.3427217570131</v>
      </c>
    </row>
    <row r="305" spans="1:10" ht="15.75" x14ac:dyDescent="0.25">
      <c r="A305" s="92" t="s">
        <v>215</v>
      </c>
      <c r="B305" s="93">
        <v>1672</v>
      </c>
      <c r="C305" s="93">
        <v>1672</v>
      </c>
      <c r="D305" s="93">
        <v>1672</v>
      </c>
      <c r="E305" s="93">
        <v>1672</v>
      </c>
      <c r="F305" s="93">
        <v>1672</v>
      </c>
      <c r="G305" s="93">
        <v>1672</v>
      </c>
      <c r="H305" s="93">
        <v>1629.9116380905782</v>
      </c>
      <c r="I305" s="93">
        <v>1629.9116380905782</v>
      </c>
      <c r="J305" s="93">
        <v>1629.9116380905782</v>
      </c>
    </row>
    <row r="306" spans="1:10" ht="15.75" x14ac:dyDescent="0.25">
      <c r="A306" s="92" t="s">
        <v>661</v>
      </c>
      <c r="B306" s="93">
        <v>1574</v>
      </c>
      <c r="C306" s="93">
        <v>1574</v>
      </c>
      <c r="D306" s="93">
        <v>1574</v>
      </c>
      <c r="E306" s="93">
        <v>1574</v>
      </c>
      <c r="F306" s="93">
        <v>1574</v>
      </c>
      <c r="G306" s="93">
        <v>1574</v>
      </c>
      <c r="H306" s="93">
        <v>1574</v>
      </c>
      <c r="I306" s="93">
        <v>1574</v>
      </c>
      <c r="J306" s="93">
        <v>1574</v>
      </c>
    </row>
    <row r="307" spans="1:10" ht="15.75" x14ac:dyDescent="0.25">
      <c r="A307" s="92" t="s">
        <v>762</v>
      </c>
      <c r="B307" s="93">
        <v>1428</v>
      </c>
      <c r="C307" s="93">
        <v>1428</v>
      </c>
      <c r="D307" s="93">
        <v>1428</v>
      </c>
      <c r="E307" s="93">
        <v>1428</v>
      </c>
      <c r="F307" s="93">
        <v>1428</v>
      </c>
      <c r="G307" s="93">
        <v>1428</v>
      </c>
      <c r="H307" s="93">
        <v>1428</v>
      </c>
      <c r="I307" s="93">
        <v>1428</v>
      </c>
      <c r="J307" s="93">
        <v>1428</v>
      </c>
    </row>
    <row r="308" spans="1:10" ht="15.75" x14ac:dyDescent="0.25">
      <c r="A308" s="92" t="s">
        <v>415</v>
      </c>
      <c r="B308" s="93">
        <v>1667.3661344176562</v>
      </c>
      <c r="C308" s="93">
        <v>1638.8440663982499</v>
      </c>
      <c r="D308" s="93">
        <v>1638.8440663982499</v>
      </c>
      <c r="E308" s="93">
        <v>1638.8440663982499</v>
      </c>
      <c r="F308" s="93">
        <v>1638.8440663982499</v>
      </c>
      <c r="G308" s="93">
        <v>1651.8420346487906</v>
      </c>
      <c r="H308" s="93">
        <v>1651.8420346487906</v>
      </c>
      <c r="I308" s="93">
        <v>1651.8420346487906</v>
      </c>
      <c r="J308" s="93">
        <v>1651.8420346487906</v>
      </c>
    </row>
    <row r="309" spans="1:10" ht="15.75" x14ac:dyDescent="0.25">
      <c r="A309" s="92" t="s">
        <v>51</v>
      </c>
      <c r="B309" s="93">
        <v>1625.7869672227487</v>
      </c>
      <c r="C309" s="93">
        <v>1631.8637250549198</v>
      </c>
      <c r="D309" s="93">
        <v>1633</v>
      </c>
      <c r="E309" s="93">
        <v>1633</v>
      </c>
      <c r="F309" s="93">
        <v>1633</v>
      </c>
      <c r="G309" s="93">
        <v>1626.2926293494725</v>
      </c>
      <c r="H309" s="93">
        <v>1626.2926293494725</v>
      </c>
      <c r="I309" s="93">
        <v>1602</v>
      </c>
      <c r="J309" s="93">
        <v>1602</v>
      </c>
    </row>
    <row r="310" spans="1:10" ht="15.75" x14ac:dyDescent="0.25">
      <c r="A310" s="92" t="s">
        <v>1115</v>
      </c>
      <c r="B310" s="93"/>
      <c r="C310" s="93"/>
      <c r="D310" s="93"/>
      <c r="E310" s="93">
        <v>1200</v>
      </c>
      <c r="F310" s="93">
        <v>1200</v>
      </c>
      <c r="G310" s="93">
        <v>1200</v>
      </c>
      <c r="H310" s="93">
        <v>1200</v>
      </c>
      <c r="I310" s="93">
        <v>1200</v>
      </c>
      <c r="J310" s="93">
        <v>1200</v>
      </c>
    </row>
    <row r="311" spans="1:10" s="50" customFormat="1" ht="15.75" x14ac:dyDescent="0.25">
      <c r="A311" s="92" t="s">
        <v>1062</v>
      </c>
      <c r="B311" s="93">
        <v>1716</v>
      </c>
      <c r="C311" s="93">
        <v>1716</v>
      </c>
      <c r="D311" s="93">
        <v>1716</v>
      </c>
      <c r="E311" s="93">
        <v>1716</v>
      </c>
      <c r="F311" s="93">
        <v>1716</v>
      </c>
      <c r="G311" s="93">
        <v>1716</v>
      </c>
      <c r="H311" s="93">
        <v>1674.5191839018823</v>
      </c>
      <c r="I311" s="93">
        <v>1674.5191839018823</v>
      </c>
      <c r="J311" s="93">
        <v>1674.5191839018823</v>
      </c>
    </row>
    <row r="312" spans="1:10" ht="15.75" x14ac:dyDescent="0.25">
      <c r="A312" s="92" t="s">
        <v>105</v>
      </c>
      <c r="B312" s="93">
        <v>1900</v>
      </c>
      <c r="C312" s="93">
        <v>1900</v>
      </c>
      <c r="D312" s="93">
        <v>1900</v>
      </c>
      <c r="E312" s="93">
        <v>1900</v>
      </c>
      <c r="F312" s="93">
        <v>1900</v>
      </c>
      <c r="G312" s="93">
        <v>1900</v>
      </c>
      <c r="H312" s="93">
        <v>1900</v>
      </c>
      <c r="I312" s="93">
        <v>1900</v>
      </c>
      <c r="J312" s="93">
        <v>1900</v>
      </c>
    </row>
    <row r="313" spans="1:10" ht="15.75" x14ac:dyDescent="0.25">
      <c r="A313" s="92" t="s">
        <v>374</v>
      </c>
      <c r="B313" s="93">
        <v>1200</v>
      </c>
      <c r="C313" s="93">
        <v>1200</v>
      </c>
      <c r="D313" s="93">
        <v>1200</v>
      </c>
      <c r="E313" s="93">
        <v>1200</v>
      </c>
      <c r="F313" s="93">
        <v>1200</v>
      </c>
      <c r="G313" s="93">
        <v>1200</v>
      </c>
      <c r="H313" s="93">
        <v>1200</v>
      </c>
      <c r="I313" s="93">
        <v>1200</v>
      </c>
      <c r="J313" s="93">
        <v>1200</v>
      </c>
    </row>
    <row r="314" spans="1:10" ht="15.75" x14ac:dyDescent="0.25">
      <c r="A314" s="92" t="s">
        <v>543</v>
      </c>
      <c r="B314" s="93">
        <v>1408.1429607200032</v>
      </c>
      <c r="C314" s="93">
        <v>1408.1429607200032</v>
      </c>
      <c r="D314" s="93">
        <v>1408.1429607200032</v>
      </c>
      <c r="E314" s="93">
        <v>1408.1429607200032</v>
      </c>
      <c r="F314" s="93">
        <v>1408.1429607200032</v>
      </c>
      <c r="G314" s="93">
        <v>1408.1429607200032</v>
      </c>
      <c r="H314" s="93">
        <v>1383.4812337560782</v>
      </c>
      <c r="I314" s="93">
        <v>1383.4812337560782</v>
      </c>
      <c r="J314" s="93">
        <v>1383.4812337560782</v>
      </c>
    </row>
    <row r="315" spans="1:10" ht="15.75" x14ac:dyDescent="0.25">
      <c r="A315" s="92" t="s">
        <v>10</v>
      </c>
      <c r="B315" s="93">
        <v>2016</v>
      </c>
      <c r="C315" s="93">
        <v>2019.745143003121</v>
      </c>
      <c r="D315" s="93">
        <v>1968</v>
      </c>
      <c r="E315" s="93">
        <v>1968</v>
      </c>
      <c r="F315" s="93">
        <v>1968</v>
      </c>
      <c r="G315" s="93">
        <v>1968</v>
      </c>
      <c r="H315" s="93">
        <v>1983.1372098487245</v>
      </c>
      <c r="I315" s="93">
        <v>1980</v>
      </c>
      <c r="J315" s="93">
        <v>1980</v>
      </c>
    </row>
    <row r="316" spans="1:10" s="50" customFormat="1" ht="15.75" x14ac:dyDescent="0.25">
      <c r="A316" s="92" t="s">
        <v>209</v>
      </c>
      <c r="B316" s="93">
        <v>2040</v>
      </c>
      <c r="C316" s="93">
        <v>2040</v>
      </c>
      <c r="D316" s="93">
        <v>2040</v>
      </c>
      <c r="E316" s="93">
        <v>2040</v>
      </c>
      <c r="F316" s="93">
        <v>2040</v>
      </c>
      <c r="G316" s="93">
        <v>2040</v>
      </c>
      <c r="H316" s="93">
        <v>2040</v>
      </c>
      <c r="I316" s="93">
        <v>2040</v>
      </c>
      <c r="J316" s="93">
        <v>2040</v>
      </c>
    </row>
    <row r="317" spans="1:10" ht="15.75" x14ac:dyDescent="0.25">
      <c r="A317" s="92" t="s">
        <v>473</v>
      </c>
      <c r="B317" s="93">
        <v>1600</v>
      </c>
      <c r="C317" s="93">
        <v>1600</v>
      </c>
      <c r="D317" s="93">
        <v>1600</v>
      </c>
      <c r="E317" s="93">
        <v>1600</v>
      </c>
      <c r="F317" s="93">
        <v>1600</v>
      </c>
      <c r="G317" s="93">
        <v>1600</v>
      </c>
      <c r="H317" s="93">
        <v>1624.4801724599145</v>
      </c>
      <c r="I317" s="93">
        <v>1624.4801724599145</v>
      </c>
      <c r="J317" s="93">
        <v>1624.4801724599145</v>
      </c>
    </row>
    <row r="318" spans="1:10" ht="15.75" x14ac:dyDescent="0.25">
      <c r="A318" s="92" t="s">
        <v>653</v>
      </c>
      <c r="B318" s="93">
        <v>1905</v>
      </c>
      <c r="C318" s="93">
        <v>1905</v>
      </c>
      <c r="D318" s="93">
        <v>1905</v>
      </c>
      <c r="E318" s="93">
        <v>1905</v>
      </c>
      <c r="F318" s="93">
        <v>1905</v>
      </c>
      <c r="G318" s="93">
        <v>1905</v>
      </c>
      <c r="H318" s="93">
        <v>1833.7766895998882</v>
      </c>
      <c r="I318" s="93">
        <v>1833.7766895998882</v>
      </c>
      <c r="J318" s="93">
        <v>1833.7766895998882</v>
      </c>
    </row>
    <row r="319" spans="1:10" ht="15.75" x14ac:dyDescent="0.25">
      <c r="A319" s="92" t="s">
        <v>544</v>
      </c>
      <c r="B319" s="93">
        <v>1807</v>
      </c>
      <c r="C319" s="93">
        <v>1807</v>
      </c>
      <c r="D319" s="93">
        <v>1807</v>
      </c>
      <c r="E319" s="93">
        <v>1807</v>
      </c>
      <c r="F319" s="93">
        <v>1807</v>
      </c>
      <c r="G319" s="93">
        <v>1807</v>
      </c>
      <c r="H319" s="93">
        <v>1764.1686903092007</v>
      </c>
      <c r="I319" s="93">
        <v>1764.1686903092007</v>
      </c>
      <c r="J319" s="93">
        <v>1764.1686903092007</v>
      </c>
    </row>
    <row r="320" spans="1:10" ht="15.75" x14ac:dyDescent="0.25">
      <c r="A320" s="92" t="s">
        <v>840</v>
      </c>
      <c r="B320" s="93">
        <v>1623</v>
      </c>
      <c r="C320" s="93">
        <v>1623</v>
      </c>
      <c r="D320" s="93">
        <v>1623</v>
      </c>
      <c r="E320" s="93">
        <v>1623</v>
      </c>
      <c r="F320" s="93">
        <v>1623</v>
      </c>
      <c r="G320" s="93">
        <v>1623</v>
      </c>
      <c r="H320" s="93">
        <v>1656.4018318085514</v>
      </c>
      <c r="I320" s="93">
        <v>1656.4018318085514</v>
      </c>
      <c r="J320" s="93">
        <v>1656.4018318085514</v>
      </c>
    </row>
    <row r="321" spans="1:10" ht="15.75" x14ac:dyDescent="0.25">
      <c r="A321" s="92" t="s">
        <v>161</v>
      </c>
      <c r="B321" s="93">
        <v>1893</v>
      </c>
      <c r="C321" s="93">
        <v>1893</v>
      </c>
      <c r="D321" s="93">
        <v>1893</v>
      </c>
      <c r="E321" s="93">
        <v>1893</v>
      </c>
      <c r="F321" s="93">
        <v>1893</v>
      </c>
      <c r="G321" s="93">
        <v>1893</v>
      </c>
      <c r="H321" s="93">
        <v>1919.3700239517696</v>
      </c>
      <c r="I321" s="93">
        <v>1919.3700239517696</v>
      </c>
      <c r="J321" s="93">
        <v>1919.3700239517696</v>
      </c>
    </row>
    <row r="322" spans="1:10" ht="15.75" x14ac:dyDescent="0.25">
      <c r="A322" s="92" t="s">
        <v>655</v>
      </c>
      <c r="B322" s="93">
        <v>1662</v>
      </c>
      <c r="C322" s="93">
        <v>1662</v>
      </c>
      <c r="D322" s="93">
        <v>1662</v>
      </c>
      <c r="E322" s="93">
        <v>1662</v>
      </c>
      <c r="F322" s="93">
        <v>1662</v>
      </c>
      <c r="G322" s="93">
        <v>1662</v>
      </c>
      <c r="H322" s="93">
        <v>1617.3820171067368</v>
      </c>
      <c r="I322" s="93">
        <v>1617.3820171067368</v>
      </c>
      <c r="J322" s="93">
        <v>1617.3820171067368</v>
      </c>
    </row>
    <row r="323" spans="1:10" ht="15.75" x14ac:dyDescent="0.25">
      <c r="A323" s="92" t="s">
        <v>807</v>
      </c>
      <c r="B323" s="93">
        <v>1270</v>
      </c>
      <c r="C323" s="93">
        <v>1270</v>
      </c>
      <c r="D323" s="93">
        <v>1270</v>
      </c>
      <c r="E323" s="93">
        <v>1270</v>
      </c>
      <c r="F323" s="93">
        <v>1270</v>
      </c>
      <c r="G323" s="93">
        <v>1270</v>
      </c>
      <c r="H323" s="93">
        <v>1318.1622988855629</v>
      </c>
      <c r="I323" s="93">
        <v>1318.1622988855629</v>
      </c>
      <c r="J323" s="93">
        <v>1318.1622988855629</v>
      </c>
    </row>
    <row r="324" spans="1:10" ht="15.75" x14ac:dyDescent="0.25">
      <c r="A324" s="92" t="s">
        <v>238</v>
      </c>
      <c r="B324" s="93">
        <v>1260</v>
      </c>
      <c r="C324" s="93">
        <v>1260</v>
      </c>
      <c r="D324" s="93">
        <v>1260</v>
      </c>
      <c r="E324" s="93">
        <v>1249</v>
      </c>
      <c r="F324" s="93">
        <v>1249</v>
      </c>
      <c r="G324" s="93">
        <v>1249</v>
      </c>
      <c r="H324" s="93">
        <v>1249</v>
      </c>
      <c r="I324" s="93">
        <v>1249</v>
      </c>
      <c r="J324" s="93">
        <v>1249</v>
      </c>
    </row>
    <row r="325" spans="1:10" ht="15.75" x14ac:dyDescent="0.25">
      <c r="A325" s="92" t="s">
        <v>955</v>
      </c>
      <c r="B325" s="93">
        <v>1246.66626232354</v>
      </c>
      <c r="C325" s="93">
        <v>1246.66626232354</v>
      </c>
      <c r="D325" s="93">
        <v>1246.66626232354</v>
      </c>
      <c r="E325" s="93">
        <v>1246.66626232354</v>
      </c>
      <c r="F325" s="93">
        <v>1246.66626232354</v>
      </c>
      <c r="G325" s="93">
        <v>1246.66626232354</v>
      </c>
      <c r="H325" s="93">
        <v>1246.66626232354</v>
      </c>
      <c r="I325" s="93">
        <v>1246.66626232354</v>
      </c>
      <c r="J325" s="93">
        <v>1246.66626232354</v>
      </c>
    </row>
    <row r="326" spans="1:10" ht="15.75" x14ac:dyDescent="0.25">
      <c r="A326" s="92" t="s">
        <v>956</v>
      </c>
      <c r="B326" s="93">
        <v>1513.1019139520906</v>
      </c>
      <c r="C326" s="93">
        <v>1513.1019139520906</v>
      </c>
      <c r="D326" s="93">
        <v>1513.1019139520906</v>
      </c>
      <c r="E326" s="93">
        <v>1513.1019139520906</v>
      </c>
      <c r="F326" s="93">
        <v>1513.1019139520906</v>
      </c>
      <c r="G326" s="93">
        <v>1513.1019139520906</v>
      </c>
      <c r="H326" s="93">
        <v>1513.1019139520906</v>
      </c>
      <c r="I326" s="93">
        <v>1513.1019139520906</v>
      </c>
      <c r="J326" s="93">
        <v>1513.1019139520906</v>
      </c>
    </row>
    <row r="327" spans="1:10" ht="15.75" x14ac:dyDescent="0.25">
      <c r="A327" s="92" t="s">
        <v>957</v>
      </c>
      <c r="B327" s="93">
        <v>1575.358841907296</v>
      </c>
      <c r="C327" s="93">
        <v>1575.358841907296</v>
      </c>
      <c r="D327" s="93">
        <v>1575.358841907296</v>
      </c>
      <c r="E327" s="93">
        <v>1575.358841907296</v>
      </c>
      <c r="F327" s="93">
        <v>1575.358841907296</v>
      </c>
      <c r="G327" s="93">
        <v>1575.358841907296</v>
      </c>
      <c r="H327" s="93">
        <v>1575.358841907296</v>
      </c>
      <c r="I327" s="93">
        <v>1575.358841907296</v>
      </c>
      <c r="J327" s="93">
        <v>1575.358841907296</v>
      </c>
    </row>
    <row r="328" spans="1:10" ht="15.75" x14ac:dyDescent="0.25">
      <c r="A328" s="92" t="s">
        <v>746</v>
      </c>
      <c r="B328" s="93">
        <v>1560.4596201605868</v>
      </c>
      <c r="C328" s="93">
        <v>1560.4596201605868</v>
      </c>
      <c r="D328" s="93">
        <v>1560.4596201605868</v>
      </c>
      <c r="E328" s="93">
        <v>1560.4596201605868</v>
      </c>
      <c r="F328" s="93">
        <v>1560.4596201605868</v>
      </c>
      <c r="G328" s="93">
        <v>1560.4596201605868</v>
      </c>
      <c r="H328" s="93">
        <v>1560.4596201605868</v>
      </c>
      <c r="I328" s="93">
        <v>1560.4596201605868</v>
      </c>
      <c r="J328" s="93">
        <v>1560.4596201605868</v>
      </c>
    </row>
    <row r="329" spans="1:10" ht="15.75" x14ac:dyDescent="0.25">
      <c r="A329" s="92" t="s">
        <v>172</v>
      </c>
      <c r="B329" s="93">
        <v>2092</v>
      </c>
      <c r="C329" s="93">
        <v>2099.9339586110855</v>
      </c>
      <c r="D329" s="93">
        <v>2091</v>
      </c>
      <c r="E329" s="93">
        <v>2091</v>
      </c>
      <c r="F329" s="93">
        <v>2091</v>
      </c>
      <c r="G329" s="93">
        <v>2091</v>
      </c>
      <c r="H329" s="93">
        <v>2081.8456724109224</v>
      </c>
      <c r="I329" s="93">
        <v>2065</v>
      </c>
      <c r="J329" s="93">
        <v>2065</v>
      </c>
    </row>
    <row r="330" spans="1:10" ht="15.75" x14ac:dyDescent="0.25">
      <c r="A330" s="92" t="s">
        <v>168</v>
      </c>
      <c r="B330" s="93">
        <v>1950</v>
      </c>
      <c r="C330" s="93">
        <v>1950</v>
      </c>
      <c r="D330" s="93">
        <v>1950</v>
      </c>
      <c r="E330" s="93">
        <v>1950</v>
      </c>
      <c r="F330" s="93">
        <v>1950</v>
      </c>
      <c r="G330" s="93">
        <v>1950</v>
      </c>
      <c r="H330" s="93">
        <v>1894.5199348265062</v>
      </c>
      <c r="I330" s="93">
        <v>1894.5199348265062</v>
      </c>
      <c r="J330" s="93">
        <v>1894.5199348265062</v>
      </c>
    </row>
    <row r="331" spans="1:10" ht="15.75" x14ac:dyDescent="0.25">
      <c r="A331" s="92" t="s">
        <v>1074</v>
      </c>
      <c r="B331" s="93">
        <v>1270</v>
      </c>
      <c r="C331" s="93">
        <v>1270</v>
      </c>
      <c r="D331" s="93">
        <v>1270</v>
      </c>
      <c r="E331" s="93">
        <v>1270</v>
      </c>
      <c r="F331" s="93">
        <v>1270</v>
      </c>
      <c r="G331" s="93">
        <v>1270</v>
      </c>
      <c r="H331" s="93">
        <v>1270</v>
      </c>
      <c r="I331" s="93">
        <v>1270</v>
      </c>
      <c r="J331" s="93">
        <v>1270</v>
      </c>
    </row>
    <row r="332" spans="1:10" ht="15.75" x14ac:dyDescent="0.25">
      <c r="A332" s="92" t="s">
        <v>541</v>
      </c>
      <c r="B332" s="93">
        <v>1873</v>
      </c>
      <c r="C332" s="93">
        <v>1873</v>
      </c>
      <c r="D332" s="93">
        <v>1873</v>
      </c>
      <c r="E332" s="93">
        <v>1873</v>
      </c>
      <c r="F332" s="93">
        <v>1873</v>
      </c>
      <c r="G332" s="93">
        <v>1873</v>
      </c>
      <c r="H332" s="93">
        <v>1873</v>
      </c>
      <c r="I332" s="93">
        <v>1873</v>
      </c>
      <c r="J332" s="93">
        <v>1873</v>
      </c>
    </row>
    <row r="333" spans="1:10" ht="15.75" x14ac:dyDescent="0.25">
      <c r="A333" s="92" t="s">
        <v>596</v>
      </c>
      <c r="B333" s="93">
        <v>1400</v>
      </c>
      <c r="C333" s="93">
        <v>1400</v>
      </c>
      <c r="D333" s="93">
        <v>1400</v>
      </c>
      <c r="E333" s="93">
        <v>1400</v>
      </c>
      <c r="F333" s="93">
        <v>1400</v>
      </c>
      <c r="G333" s="93">
        <v>1400</v>
      </c>
      <c r="H333" s="93">
        <v>1400</v>
      </c>
      <c r="I333" s="93">
        <v>1400</v>
      </c>
      <c r="J333" s="93">
        <v>1400</v>
      </c>
    </row>
    <row r="334" spans="1:10" ht="15.75" x14ac:dyDescent="0.25">
      <c r="A334" s="92" t="s">
        <v>1059</v>
      </c>
      <c r="B334" s="93">
        <v>1656</v>
      </c>
      <c r="C334" s="93">
        <v>1707.5025934180928</v>
      </c>
      <c r="D334" s="93">
        <v>1707.5025934180928</v>
      </c>
      <c r="E334" s="93">
        <v>1684</v>
      </c>
      <c r="F334" s="93">
        <v>1684</v>
      </c>
      <c r="G334" s="93">
        <v>1684</v>
      </c>
      <c r="H334" s="93">
        <v>1657.0439744778164</v>
      </c>
      <c r="I334" s="93">
        <v>1719</v>
      </c>
      <c r="J334" s="93">
        <v>1719</v>
      </c>
    </row>
    <row r="335" spans="1:10" ht="15.75" x14ac:dyDescent="0.25">
      <c r="A335" s="92" t="s">
        <v>734</v>
      </c>
      <c r="B335" s="93">
        <v>1480.5897644863715</v>
      </c>
      <c r="C335" s="93">
        <v>1507.1263465825384</v>
      </c>
      <c r="D335" s="93">
        <v>1507.1263465825384</v>
      </c>
      <c r="E335" s="93">
        <v>1507.1263465825384</v>
      </c>
      <c r="F335" s="93">
        <v>1500.5165997581005</v>
      </c>
      <c r="G335" s="93">
        <v>1509.2133757796705</v>
      </c>
      <c r="H335" s="93">
        <v>1548.4847297330746</v>
      </c>
      <c r="I335" s="93">
        <v>1576</v>
      </c>
      <c r="J335" s="93">
        <v>1576</v>
      </c>
    </row>
    <row r="336" spans="1:10" ht="15.75" x14ac:dyDescent="0.25">
      <c r="A336" s="92" t="s">
        <v>7</v>
      </c>
      <c r="B336" s="93">
        <v>1745</v>
      </c>
      <c r="C336" s="93">
        <v>1807.7779900757591</v>
      </c>
      <c r="D336" s="93">
        <v>1787</v>
      </c>
      <c r="E336" s="93">
        <v>1787</v>
      </c>
      <c r="F336" s="93">
        <v>1766.8594624100856</v>
      </c>
      <c r="G336" s="93">
        <v>1781.563820936615</v>
      </c>
      <c r="H336" s="93">
        <v>1743.6826629585346</v>
      </c>
      <c r="I336" s="93">
        <v>1714</v>
      </c>
      <c r="J336" s="93">
        <v>1724.075771119775</v>
      </c>
    </row>
    <row r="337" spans="1:10" ht="15.75" x14ac:dyDescent="0.25">
      <c r="A337" s="92" t="s">
        <v>14</v>
      </c>
      <c r="B337" s="93">
        <v>1791.0330499404183</v>
      </c>
      <c r="C337" s="93">
        <v>1825.4211243796713</v>
      </c>
      <c r="D337" s="93">
        <v>1825.4211243796713</v>
      </c>
      <c r="E337" s="93">
        <v>1825.4211243796713</v>
      </c>
      <c r="F337" s="93">
        <v>1757.4988231325081</v>
      </c>
      <c r="G337" s="93">
        <v>1783.7158139870303</v>
      </c>
      <c r="H337" s="93">
        <v>1743.2690198491689</v>
      </c>
      <c r="I337" s="93">
        <v>1796</v>
      </c>
      <c r="J337" s="93">
        <v>1796</v>
      </c>
    </row>
    <row r="338" spans="1:10" ht="15.75" x14ac:dyDescent="0.25">
      <c r="A338" s="92" t="s">
        <v>124</v>
      </c>
      <c r="B338" s="93">
        <v>1632.7064848803309</v>
      </c>
      <c r="C338" s="93">
        <v>1641.382851311447</v>
      </c>
      <c r="D338" s="93">
        <v>1641.382851311447</v>
      </c>
      <c r="E338" s="93">
        <v>1630</v>
      </c>
      <c r="F338" s="93">
        <v>1630</v>
      </c>
      <c r="G338" s="93">
        <v>1630</v>
      </c>
      <c r="H338" s="93">
        <v>1630</v>
      </c>
      <c r="I338" s="93">
        <v>1584</v>
      </c>
      <c r="J338" s="93">
        <v>1584</v>
      </c>
    </row>
    <row r="339" spans="1:10" ht="15.75" x14ac:dyDescent="0.25">
      <c r="A339" s="92" t="s">
        <v>476</v>
      </c>
      <c r="B339" s="93">
        <v>1900</v>
      </c>
      <c r="C339" s="93">
        <v>1900</v>
      </c>
      <c r="D339" s="93">
        <v>1900</v>
      </c>
      <c r="E339" s="93">
        <v>1900</v>
      </c>
      <c r="F339" s="93">
        <v>1900</v>
      </c>
      <c r="G339" s="93">
        <v>1900</v>
      </c>
      <c r="H339" s="93">
        <v>1900</v>
      </c>
      <c r="I339" s="93">
        <v>1900</v>
      </c>
      <c r="J339" s="93">
        <v>1900</v>
      </c>
    </row>
    <row r="340" spans="1:10" ht="15.75" x14ac:dyDescent="0.25">
      <c r="A340" s="92" t="s">
        <v>1049</v>
      </c>
      <c r="B340" s="93">
        <v>1684</v>
      </c>
      <c r="C340" s="93">
        <v>1684</v>
      </c>
      <c r="D340" s="93">
        <v>1684</v>
      </c>
      <c r="E340" s="93">
        <v>1684</v>
      </c>
      <c r="F340" s="93">
        <v>1684</v>
      </c>
      <c r="G340" s="93">
        <v>1684</v>
      </c>
      <c r="H340" s="93">
        <v>1683.2411384105949</v>
      </c>
      <c r="I340" s="93">
        <v>1683.2411384105949</v>
      </c>
      <c r="J340" s="93">
        <v>1683.2411384105949</v>
      </c>
    </row>
    <row r="341" spans="1:10" ht="15.75" x14ac:dyDescent="0.25">
      <c r="A341" s="92" t="s">
        <v>1065</v>
      </c>
      <c r="B341" s="93">
        <v>1784</v>
      </c>
      <c r="C341" s="93">
        <v>1813.3380147776211</v>
      </c>
      <c r="D341" s="93">
        <v>1820</v>
      </c>
      <c r="E341" s="93">
        <v>1870</v>
      </c>
      <c r="F341" s="93">
        <v>1855.2312818538949</v>
      </c>
      <c r="G341" s="93">
        <v>1876.9661297046514</v>
      </c>
      <c r="H341" s="93">
        <v>1871.6553304087058</v>
      </c>
      <c r="I341" s="93">
        <v>1894</v>
      </c>
      <c r="J341" s="93">
        <v>1843.2302366068279</v>
      </c>
    </row>
    <row r="342" spans="1:10" ht="15.75" x14ac:dyDescent="0.25">
      <c r="A342" s="92" t="s">
        <v>1073</v>
      </c>
      <c r="B342" s="93">
        <v>1488</v>
      </c>
      <c r="C342" s="93">
        <v>1540.127059809621</v>
      </c>
      <c r="D342" s="93">
        <v>1540.127059809621</v>
      </c>
      <c r="E342" s="93">
        <v>1540.127059809621</v>
      </c>
      <c r="F342" s="93">
        <v>1540.127059809621</v>
      </c>
      <c r="G342" s="93">
        <v>1540.127059809621</v>
      </c>
      <c r="H342" s="93">
        <v>1613.5264540205837</v>
      </c>
      <c r="I342" s="93">
        <v>1613.5264540205837</v>
      </c>
      <c r="J342" s="93">
        <v>1613.5264540205837</v>
      </c>
    </row>
    <row r="343" spans="1:10" ht="15.75" x14ac:dyDescent="0.25">
      <c r="A343" s="92" t="s">
        <v>992</v>
      </c>
      <c r="B343" s="93">
        <v>1546.3950996159829</v>
      </c>
      <c r="C343" s="93">
        <v>1546.3950996159829</v>
      </c>
      <c r="D343" s="93">
        <v>1561</v>
      </c>
      <c r="E343" s="93">
        <v>1561</v>
      </c>
      <c r="F343" s="93">
        <v>1561</v>
      </c>
      <c r="G343" s="93">
        <v>1561</v>
      </c>
      <c r="H343" s="93">
        <v>1561</v>
      </c>
      <c r="I343" s="93">
        <v>1561</v>
      </c>
      <c r="J343" s="93">
        <v>1561</v>
      </c>
    </row>
    <row r="344" spans="1:10" ht="15.75" x14ac:dyDescent="0.25">
      <c r="A344" s="92" t="s">
        <v>378</v>
      </c>
      <c r="B344" s="93">
        <v>1800</v>
      </c>
      <c r="C344" s="93">
        <v>1800</v>
      </c>
      <c r="D344" s="93">
        <v>1800</v>
      </c>
      <c r="E344" s="93">
        <v>1800</v>
      </c>
      <c r="F344" s="93">
        <v>1800</v>
      </c>
      <c r="G344" s="93">
        <v>1800</v>
      </c>
      <c r="H344" s="93">
        <v>1800</v>
      </c>
      <c r="I344" s="93">
        <v>1800</v>
      </c>
      <c r="J344" s="93">
        <v>1800</v>
      </c>
    </row>
    <row r="345" spans="1:10" ht="15.75" x14ac:dyDescent="0.25">
      <c r="A345" s="92" t="s">
        <v>841</v>
      </c>
      <c r="B345" s="93">
        <v>1601</v>
      </c>
      <c r="C345" s="93">
        <v>1593.4460933491287</v>
      </c>
      <c r="D345" s="93">
        <v>1604</v>
      </c>
      <c r="E345" s="93">
        <v>1604</v>
      </c>
      <c r="F345" s="93">
        <v>1621.0420228867515</v>
      </c>
      <c r="G345" s="93">
        <v>1656.465052052939</v>
      </c>
      <c r="H345" s="93">
        <v>1609.9663426183151</v>
      </c>
      <c r="I345" s="93">
        <v>1593</v>
      </c>
      <c r="J345" s="93">
        <v>1593</v>
      </c>
    </row>
    <row r="346" spans="1:10" ht="15.75" x14ac:dyDescent="0.25">
      <c r="A346" s="92" t="s">
        <v>709</v>
      </c>
      <c r="B346" s="93">
        <v>1484.218526187346</v>
      </c>
      <c r="C346" s="93">
        <v>1484.218526187346</v>
      </c>
      <c r="D346" s="93">
        <v>1484.218526187346</v>
      </c>
      <c r="E346" s="93">
        <v>1523</v>
      </c>
      <c r="F346" s="93">
        <v>1523</v>
      </c>
      <c r="G346" s="93">
        <v>1523</v>
      </c>
      <c r="H346" s="93">
        <v>1523</v>
      </c>
      <c r="I346" s="93">
        <v>1523</v>
      </c>
      <c r="J346" s="93">
        <v>1523</v>
      </c>
    </row>
    <row r="347" spans="1:10" ht="15.75" x14ac:dyDescent="0.25">
      <c r="A347" s="92" t="s">
        <v>28</v>
      </c>
      <c r="B347" s="93">
        <v>2031.2376562052293</v>
      </c>
      <c r="C347" s="93">
        <v>2031.2376562052293</v>
      </c>
      <c r="D347" s="93">
        <v>2031.2376562052293</v>
      </c>
      <c r="E347" s="93">
        <v>2031.2376562052293</v>
      </c>
      <c r="F347" s="93">
        <v>2031.2376562052293</v>
      </c>
      <c r="G347" s="93">
        <v>2031.2376562052293</v>
      </c>
      <c r="H347" s="93">
        <v>2031.2376562052293</v>
      </c>
      <c r="I347" s="93">
        <v>2031.2376562052293</v>
      </c>
      <c r="J347" s="93">
        <v>2031.2376562052293</v>
      </c>
    </row>
    <row r="348" spans="1:10" ht="15.75" x14ac:dyDescent="0.25">
      <c r="A348" s="92" t="s">
        <v>150</v>
      </c>
      <c r="B348" s="93">
        <v>1627.0387284844328</v>
      </c>
      <c r="C348" s="93">
        <v>1601.9949602278446</v>
      </c>
      <c r="D348" s="93">
        <v>1601.9949602278446</v>
      </c>
      <c r="E348" s="93">
        <v>1604</v>
      </c>
      <c r="F348" s="93">
        <v>1604</v>
      </c>
      <c r="G348" s="93">
        <v>1604</v>
      </c>
      <c r="H348" s="93">
        <v>1604</v>
      </c>
      <c r="I348" s="93">
        <v>1607</v>
      </c>
      <c r="J348" s="93">
        <v>1607</v>
      </c>
    </row>
    <row r="349" spans="1:10" ht="15.75" x14ac:dyDescent="0.25">
      <c r="A349" s="92" t="s">
        <v>1052</v>
      </c>
      <c r="B349" s="93">
        <v>1784</v>
      </c>
      <c r="C349" s="93">
        <v>1798.5358613329513</v>
      </c>
      <c r="D349" s="93">
        <v>1826</v>
      </c>
      <c r="E349" s="93">
        <v>1814</v>
      </c>
      <c r="F349" s="93">
        <v>1777.0202370639577</v>
      </c>
      <c r="G349" s="93">
        <v>1756.5004547792612</v>
      </c>
      <c r="H349" s="93">
        <v>1799.9862735342879</v>
      </c>
      <c r="I349" s="93">
        <v>1806</v>
      </c>
      <c r="J349" s="93">
        <v>1694.7048280734821</v>
      </c>
    </row>
    <row r="350" spans="1:10" ht="15.75" x14ac:dyDescent="0.25">
      <c r="A350" s="92" t="s">
        <v>227</v>
      </c>
      <c r="B350" s="93">
        <v>1200</v>
      </c>
      <c r="C350" s="93">
        <v>1200</v>
      </c>
      <c r="D350" s="93">
        <v>1200</v>
      </c>
      <c r="E350" s="93">
        <v>1200</v>
      </c>
      <c r="F350" s="93">
        <v>1200</v>
      </c>
      <c r="G350" s="93">
        <v>1200</v>
      </c>
      <c r="H350" s="93">
        <v>1200</v>
      </c>
      <c r="I350" s="93">
        <v>1200</v>
      </c>
      <c r="J350" s="93">
        <v>1200</v>
      </c>
    </row>
    <row r="351" spans="1:10" ht="15.75" x14ac:dyDescent="0.25">
      <c r="A351" s="92" t="s">
        <v>474</v>
      </c>
      <c r="B351" s="93">
        <v>1447</v>
      </c>
      <c r="C351" s="93">
        <v>1447</v>
      </c>
      <c r="D351" s="93">
        <v>1447</v>
      </c>
      <c r="E351" s="93">
        <v>1447</v>
      </c>
      <c r="F351" s="93">
        <v>1447</v>
      </c>
      <c r="G351" s="93">
        <v>1447</v>
      </c>
      <c r="H351" s="93">
        <v>1447</v>
      </c>
      <c r="I351" s="93">
        <v>1447</v>
      </c>
      <c r="J351" s="93">
        <v>1447</v>
      </c>
    </row>
    <row r="352" spans="1:10" ht="15.75" x14ac:dyDescent="0.25">
      <c r="A352" s="92" t="s">
        <v>184</v>
      </c>
      <c r="B352" s="93">
        <v>1634</v>
      </c>
      <c r="C352" s="93">
        <v>1634</v>
      </c>
      <c r="D352" s="93">
        <v>1634</v>
      </c>
      <c r="E352" s="93">
        <v>1634</v>
      </c>
      <c r="F352" s="93">
        <v>1634</v>
      </c>
      <c r="G352" s="93">
        <v>1634</v>
      </c>
      <c r="H352" s="93">
        <v>1680.5748458733765</v>
      </c>
      <c r="I352" s="93">
        <v>1680.5748458733765</v>
      </c>
      <c r="J352" s="93">
        <v>1680.5748458733765</v>
      </c>
    </row>
    <row r="353" spans="1:10" ht="15.75" x14ac:dyDescent="0.25">
      <c r="A353" s="92" t="s">
        <v>672</v>
      </c>
      <c r="B353" s="93">
        <v>1256</v>
      </c>
      <c r="C353" s="93">
        <v>1256</v>
      </c>
      <c r="D353" s="93">
        <v>1256</v>
      </c>
      <c r="E353" s="93">
        <v>1256</v>
      </c>
      <c r="F353" s="93">
        <v>1256</v>
      </c>
      <c r="G353" s="93">
        <v>1256</v>
      </c>
      <c r="H353" s="93">
        <v>1256</v>
      </c>
      <c r="I353" s="93">
        <v>1256</v>
      </c>
      <c r="J353" s="93">
        <v>1256</v>
      </c>
    </row>
    <row r="354" spans="1:10" ht="15.75" x14ac:dyDescent="0.25">
      <c r="A354" s="92" t="s">
        <v>503</v>
      </c>
      <c r="B354" s="93">
        <v>1600</v>
      </c>
      <c r="C354" s="93">
        <v>1600</v>
      </c>
      <c r="D354" s="93">
        <v>1600</v>
      </c>
      <c r="E354" s="93">
        <v>1600</v>
      </c>
      <c r="F354" s="93">
        <v>1600</v>
      </c>
      <c r="G354" s="93">
        <v>1600</v>
      </c>
      <c r="H354" s="93">
        <v>1600</v>
      </c>
      <c r="I354" s="93">
        <v>1600</v>
      </c>
      <c r="J354" s="93">
        <v>1600</v>
      </c>
    </row>
    <row r="355" spans="1:10" ht="15.75" x14ac:dyDescent="0.25">
      <c r="A355" s="92" t="s">
        <v>958</v>
      </c>
      <c r="B355" s="93">
        <v>1316.3737291137036</v>
      </c>
      <c r="C355" s="93">
        <v>1356.1979484366475</v>
      </c>
      <c r="D355" s="93">
        <v>1415</v>
      </c>
      <c r="E355" s="93">
        <v>1415</v>
      </c>
      <c r="F355" s="93">
        <v>1415</v>
      </c>
      <c r="G355" s="93">
        <v>1415</v>
      </c>
      <c r="H355" s="93">
        <v>1457.0026762533721</v>
      </c>
      <c r="I355" s="93">
        <v>1457.0026762533721</v>
      </c>
      <c r="J355" s="93">
        <v>1457.0026762533721</v>
      </c>
    </row>
    <row r="356" spans="1:10" ht="15.75" x14ac:dyDescent="0.25">
      <c r="A356" s="92" t="s">
        <v>160</v>
      </c>
      <c r="B356" s="93">
        <v>2060.0689672106196</v>
      </c>
      <c r="C356" s="93">
        <v>2060.0689672106196</v>
      </c>
      <c r="D356" s="93">
        <v>2060.0689672106196</v>
      </c>
      <c r="E356" s="93">
        <v>2060.0689672106196</v>
      </c>
      <c r="F356" s="93">
        <v>2060.0689672106196</v>
      </c>
      <c r="G356" s="93">
        <v>2060.0689672106196</v>
      </c>
      <c r="H356" s="93">
        <v>2060.0689672106196</v>
      </c>
      <c r="I356" s="93">
        <v>2060.0689672106196</v>
      </c>
      <c r="J356" s="93">
        <v>2060.0689672106196</v>
      </c>
    </row>
    <row r="357" spans="1:10" ht="15.75" x14ac:dyDescent="0.25">
      <c r="A357" s="92" t="s">
        <v>984</v>
      </c>
      <c r="B357" s="93">
        <v>1581.8055853078695</v>
      </c>
      <c r="C357" s="93">
        <v>1581.8055853078695</v>
      </c>
      <c r="D357" s="93">
        <v>1581.8055853078695</v>
      </c>
      <c r="E357" s="93">
        <v>1581.8055853078695</v>
      </c>
      <c r="F357" s="93">
        <v>1581.8055853078695</v>
      </c>
      <c r="G357" s="93">
        <v>1581.8055853078695</v>
      </c>
      <c r="H357" s="93">
        <v>1581.8055853078695</v>
      </c>
      <c r="I357" s="93">
        <v>1581.8055853078695</v>
      </c>
      <c r="J357" s="93">
        <v>1581.8055853078695</v>
      </c>
    </row>
    <row r="358" spans="1:10" ht="15.75" x14ac:dyDescent="0.25">
      <c r="A358" s="92" t="s">
        <v>200</v>
      </c>
      <c r="B358" s="93">
        <v>1291.6024785328968</v>
      </c>
      <c r="C358" s="93">
        <v>1291.6024785328968</v>
      </c>
      <c r="D358" s="93">
        <v>1291.6024785328968</v>
      </c>
      <c r="E358" s="93">
        <v>1291.6024785328968</v>
      </c>
      <c r="F358" s="93">
        <v>1291.6024785328968</v>
      </c>
      <c r="G358" s="93">
        <v>1291.6024785328968</v>
      </c>
      <c r="H358" s="93">
        <v>1291.6024785328968</v>
      </c>
      <c r="I358" s="93">
        <v>1291.6024785328968</v>
      </c>
      <c r="J358" s="93">
        <v>1291.6024785328968</v>
      </c>
    </row>
    <row r="359" spans="1:10" ht="15.75" x14ac:dyDescent="0.25">
      <c r="A359" s="92" t="s">
        <v>158</v>
      </c>
      <c r="B359" s="93">
        <v>1777.3873524677333</v>
      </c>
      <c r="C359" s="93">
        <v>1777.3873524677333</v>
      </c>
      <c r="D359" s="93">
        <v>1777.3873524677333</v>
      </c>
      <c r="E359" s="93">
        <v>1777.3873524677333</v>
      </c>
      <c r="F359" s="93">
        <v>1777.3873524677333</v>
      </c>
      <c r="G359" s="93">
        <v>1777.3873524677333</v>
      </c>
      <c r="H359" s="93">
        <v>1777.3873524677333</v>
      </c>
      <c r="I359" s="93">
        <v>1777.3873524677333</v>
      </c>
      <c r="J359" s="93">
        <v>1777.3873524677333</v>
      </c>
    </row>
    <row r="360" spans="1:10" ht="15.75" x14ac:dyDescent="0.25">
      <c r="A360" s="92" t="s">
        <v>402</v>
      </c>
      <c r="B360" s="93">
        <v>2039.8862126511574</v>
      </c>
      <c r="C360" s="93">
        <v>2039.8862126511574</v>
      </c>
      <c r="D360" s="93">
        <v>2039.8862126511574</v>
      </c>
      <c r="E360" s="93">
        <v>2039.8862126511574</v>
      </c>
      <c r="F360" s="93">
        <v>2039.8862126511574</v>
      </c>
      <c r="G360" s="93">
        <v>2039.8862126511574</v>
      </c>
      <c r="H360" s="93">
        <v>2039.8862126511574</v>
      </c>
      <c r="I360" s="93">
        <v>2039.8862126511574</v>
      </c>
      <c r="J360" s="93">
        <v>2039.8862126511574</v>
      </c>
    </row>
    <row r="361" spans="1:10" ht="15.75" x14ac:dyDescent="0.25">
      <c r="A361" s="92" t="s">
        <v>67</v>
      </c>
      <c r="B361" s="93">
        <v>1686</v>
      </c>
      <c r="C361" s="93">
        <v>1686</v>
      </c>
      <c r="D361" s="93">
        <v>1686</v>
      </c>
      <c r="E361" s="93">
        <v>1686</v>
      </c>
      <c r="F361" s="93">
        <v>1686</v>
      </c>
      <c r="G361" s="93">
        <v>1686</v>
      </c>
      <c r="H361" s="93">
        <v>1713.8022505753286</v>
      </c>
      <c r="I361" s="93">
        <v>1713.8022505753286</v>
      </c>
      <c r="J361" s="93">
        <v>1713.8022505753286</v>
      </c>
    </row>
    <row r="362" spans="1:10" ht="15.75" x14ac:dyDescent="0.25">
      <c r="A362" s="92" t="s">
        <v>980</v>
      </c>
      <c r="B362" s="93">
        <v>1200</v>
      </c>
      <c r="C362" s="93">
        <v>1200</v>
      </c>
      <c r="D362" s="93">
        <v>1200</v>
      </c>
      <c r="E362" s="93">
        <v>1200</v>
      </c>
      <c r="F362" s="93">
        <v>1200</v>
      </c>
      <c r="G362" s="93">
        <v>1200</v>
      </c>
      <c r="H362" s="93">
        <v>1200</v>
      </c>
      <c r="I362" s="93">
        <v>1200</v>
      </c>
      <c r="J362" s="93">
        <v>1200</v>
      </c>
    </row>
    <row r="363" spans="1:10" ht="15.75" x14ac:dyDescent="0.25">
      <c r="A363" s="92" t="s">
        <v>31</v>
      </c>
      <c r="B363" s="93">
        <v>1200</v>
      </c>
      <c r="C363" s="93">
        <v>1200</v>
      </c>
      <c r="D363" s="93">
        <v>1200</v>
      </c>
      <c r="E363" s="93">
        <v>1200</v>
      </c>
      <c r="F363" s="93">
        <v>1200</v>
      </c>
      <c r="G363" s="93">
        <v>1200</v>
      </c>
      <c r="H363" s="93">
        <v>1200</v>
      </c>
      <c r="I363" s="93">
        <v>1200</v>
      </c>
      <c r="J363" s="93">
        <v>1200</v>
      </c>
    </row>
    <row r="364" spans="1:10" ht="15.75" x14ac:dyDescent="0.25">
      <c r="A364" s="92" t="s">
        <v>959</v>
      </c>
      <c r="B364" s="93">
        <v>1743.9774660217411</v>
      </c>
      <c r="C364" s="93">
        <v>1743.9774660217411</v>
      </c>
      <c r="D364" s="93">
        <v>1743.9774660217411</v>
      </c>
      <c r="E364" s="93">
        <v>1743.9774660217411</v>
      </c>
      <c r="F364" s="93">
        <v>1743.9774660217411</v>
      </c>
      <c r="G364" s="93">
        <v>1743.9774660217411</v>
      </c>
      <c r="H364" s="93">
        <v>1691.9274237559941</v>
      </c>
      <c r="I364" s="93">
        <v>1691.9274237559941</v>
      </c>
      <c r="J364" s="93">
        <v>1691.9274237559941</v>
      </c>
    </row>
    <row r="365" spans="1:10" ht="15.75" x14ac:dyDescent="0.25">
      <c r="A365" s="92" t="s">
        <v>817</v>
      </c>
      <c r="B365" s="93">
        <v>1211.9956191643032</v>
      </c>
      <c r="C365" s="93">
        <v>1211.9956191643032</v>
      </c>
      <c r="D365" s="93">
        <v>1211.9956191643032</v>
      </c>
      <c r="E365" s="93">
        <v>1211.9956191643032</v>
      </c>
      <c r="F365" s="93">
        <v>1211.9956191643032</v>
      </c>
      <c r="G365" s="93">
        <v>1211.9956191643032</v>
      </c>
      <c r="H365" s="93">
        <v>1211.9956191643032</v>
      </c>
      <c r="I365" s="93">
        <v>1211.9956191643032</v>
      </c>
      <c r="J365" s="93">
        <v>1211.9956191643032</v>
      </c>
    </row>
    <row r="366" spans="1:10" ht="15.75" x14ac:dyDescent="0.25">
      <c r="A366" s="92" t="s">
        <v>157</v>
      </c>
      <c r="B366" s="93">
        <v>1917</v>
      </c>
      <c r="C366" s="93">
        <v>1917</v>
      </c>
      <c r="D366" s="93">
        <v>1917</v>
      </c>
      <c r="E366" s="93">
        <v>1917</v>
      </c>
      <c r="F366" s="93">
        <v>1917</v>
      </c>
      <c r="G366" s="93">
        <v>1917</v>
      </c>
      <c r="H366" s="93">
        <v>1917</v>
      </c>
      <c r="I366" s="93">
        <v>1917</v>
      </c>
      <c r="J366" s="93">
        <v>1917</v>
      </c>
    </row>
    <row r="367" spans="1:10" ht="15.75" x14ac:dyDescent="0.25">
      <c r="A367" s="92" t="s">
        <v>651</v>
      </c>
      <c r="B367" s="93">
        <v>2037.8774293281572</v>
      </c>
      <c r="C367" s="93">
        <v>2037.8774293281572</v>
      </c>
      <c r="D367" s="93">
        <v>2037.8774293281572</v>
      </c>
      <c r="E367" s="93">
        <v>2037.8774293281572</v>
      </c>
      <c r="F367" s="93">
        <v>2037.8774293281572</v>
      </c>
      <c r="G367" s="93">
        <v>2037.8774293281572</v>
      </c>
      <c r="H367" s="93">
        <v>2037.8774293281572</v>
      </c>
      <c r="I367" s="93">
        <v>2037.8774293281572</v>
      </c>
      <c r="J367" s="93">
        <v>2037.8774293281572</v>
      </c>
    </row>
    <row r="368" spans="1:10" ht="15.75" x14ac:dyDescent="0.25">
      <c r="A368" s="92" t="s">
        <v>735</v>
      </c>
      <c r="B368" s="93">
        <v>1830.5370903295257</v>
      </c>
      <c r="C368" s="93">
        <v>1830.5370903295257</v>
      </c>
      <c r="D368" s="93">
        <v>1830.5370903295257</v>
      </c>
      <c r="E368" s="93">
        <v>1830.5370903295257</v>
      </c>
      <c r="F368" s="93">
        <v>1830.5370903295257</v>
      </c>
      <c r="G368" s="93">
        <v>1830.5370903295257</v>
      </c>
      <c r="H368" s="93">
        <v>1830.5370903295257</v>
      </c>
      <c r="I368" s="93">
        <v>1830.5370903295257</v>
      </c>
      <c r="J368" s="93">
        <v>1830.5370903295257</v>
      </c>
    </row>
    <row r="369" spans="1:10" ht="15.75" x14ac:dyDescent="0.25">
      <c r="A369" s="92" t="s">
        <v>778</v>
      </c>
      <c r="B369" s="93">
        <v>1611</v>
      </c>
      <c r="C369" s="93">
        <v>1611</v>
      </c>
      <c r="D369" s="93">
        <v>1611</v>
      </c>
      <c r="E369" s="93">
        <v>1611</v>
      </c>
      <c r="F369" s="93">
        <v>1611</v>
      </c>
      <c r="G369" s="93">
        <v>1611</v>
      </c>
      <c r="H369" s="93">
        <v>1611</v>
      </c>
      <c r="I369" s="93">
        <v>1611</v>
      </c>
      <c r="J369" s="93">
        <v>1611</v>
      </c>
    </row>
    <row r="370" spans="1:10" ht="15.75" x14ac:dyDescent="0.25">
      <c r="A370" s="92" t="s">
        <v>110</v>
      </c>
      <c r="B370" s="93">
        <v>2300</v>
      </c>
      <c r="C370" s="93">
        <v>2300</v>
      </c>
      <c r="D370" s="93">
        <v>2300</v>
      </c>
      <c r="E370" s="93">
        <v>2300</v>
      </c>
      <c r="F370" s="93">
        <v>2300</v>
      </c>
      <c r="G370" s="93">
        <v>2300</v>
      </c>
      <c r="H370" s="93">
        <v>2244.0269384675194</v>
      </c>
      <c r="I370" s="93">
        <v>2244.0269384675194</v>
      </c>
      <c r="J370" s="93">
        <v>2244.0269384675194</v>
      </c>
    </row>
    <row r="371" spans="1:10" ht="15.75" x14ac:dyDescent="0.25">
      <c r="A371" s="92" t="s">
        <v>138</v>
      </c>
      <c r="B371" s="93">
        <v>2346</v>
      </c>
      <c r="C371" s="93">
        <v>2307.5567978275531</v>
      </c>
      <c r="D371" s="93">
        <v>2307.5567978275531</v>
      </c>
      <c r="E371" s="93">
        <v>2307.5567978275531</v>
      </c>
      <c r="F371" s="93">
        <v>2307.5567978275531</v>
      </c>
      <c r="G371" s="93">
        <v>2307.5567978275531</v>
      </c>
      <c r="H371" s="93">
        <v>2281.9415488171076</v>
      </c>
      <c r="I371" s="93">
        <v>2251</v>
      </c>
      <c r="J371" s="93">
        <v>2251</v>
      </c>
    </row>
    <row r="372" spans="1:10" ht="15.75" x14ac:dyDescent="0.25">
      <c r="A372" s="92" t="s">
        <v>755</v>
      </c>
      <c r="B372" s="93">
        <v>1612</v>
      </c>
      <c r="C372" s="93">
        <v>1602.8397054027521</v>
      </c>
      <c r="D372" s="93">
        <v>1671</v>
      </c>
      <c r="E372" s="93">
        <v>1723</v>
      </c>
      <c r="F372" s="93">
        <v>1726.3960016616541</v>
      </c>
      <c r="G372" s="93">
        <v>1675.1687222067346</v>
      </c>
      <c r="H372" s="93">
        <v>1643.4171362858699</v>
      </c>
      <c r="I372" s="93">
        <v>1660</v>
      </c>
      <c r="J372" s="93">
        <v>1660</v>
      </c>
    </row>
    <row r="373" spans="1:10" ht="15.75" x14ac:dyDescent="0.25">
      <c r="A373" s="92" t="s">
        <v>1108</v>
      </c>
      <c r="B373" s="93"/>
      <c r="C373" s="93"/>
      <c r="D373" s="93"/>
      <c r="E373" s="93">
        <v>1400</v>
      </c>
      <c r="F373" s="93">
        <v>1400</v>
      </c>
      <c r="G373" s="93">
        <v>1400</v>
      </c>
      <c r="H373" s="93">
        <v>1400</v>
      </c>
      <c r="I373" s="93">
        <v>1400</v>
      </c>
      <c r="J373" s="93">
        <v>1400</v>
      </c>
    </row>
    <row r="374" spans="1:10" s="50" customFormat="1" ht="15.75" x14ac:dyDescent="0.25">
      <c r="A374" s="92" t="s">
        <v>540</v>
      </c>
      <c r="B374" s="93">
        <v>1832</v>
      </c>
      <c r="C374" s="93">
        <v>1832</v>
      </c>
      <c r="D374" s="93">
        <v>1832</v>
      </c>
      <c r="E374" s="93">
        <v>1832</v>
      </c>
      <c r="F374" s="93">
        <v>1832</v>
      </c>
      <c r="G374" s="93">
        <v>1832</v>
      </c>
      <c r="H374" s="93">
        <v>1832</v>
      </c>
      <c r="I374" s="93">
        <v>1832</v>
      </c>
      <c r="J374" s="93">
        <v>1832</v>
      </c>
    </row>
    <row r="375" spans="1:10" s="50" customFormat="1" ht="15.75" x14ac:dyDescent="0.25">
      <c r="A375" s="92" t="s">
        <v>1029</v>
      </c>
      <c r="B375" s="93">
        <v>1687</v>
      </c>
      <c r="C375" s="93">
        <v>1714.6901178041865</v>
      </c>
      <c r="D375" s="93">
        <v>1648</v>
      </c>
      <c r="E375" s="93">
        <v>1666</v>
      </c>
      <c r="F375" s="93">
        <v>1625.3117279019932</v>
      </c>
      <c r="G375" s="93">
        <v>1649.3693705930473</v>
      </c>
      <c r="H375" s="93">
        <v>1720.0019948236677</v>
      </c>
      <c r="I375" s="93">
        <v>1688</v>
      </c>
      <c r="J375" s="93">
        <v>1688</v>
      </c>
    </row>
    <row r="376" spans="1:10" s="50" customFormat="1" ht="15.75" x14ac:dyDescent="0.25">
      <c r="A376" s="92" t="s">
        <v>198</v>
      </c>
      <c r="B376" s="93">
        <v>1400</v>
      </c>
      <c r="C376" s="93">
        <v>1400</v>
      </c>
      <c r="D376" s="93">
        <v>1400</v>
      </c>
      <c r="E376" s="93">
        <v>1400</v>
      </c>
      <c r="F376" s="93">
        <v>1400</v>
      </c>
      <c r="G376" s="93">
        <v>1400</v>
      </c>
      <c r="H376" s="93">
        <v>1400</v>
      </c>
      <c r="I376" s="93">
        <v>1400</v>
      </c>
      <c r="J376" s="93">
        <v>1400</v>
      </c>
    </row>
    <row r="377" spans="1:10" s="50" customFormat="1" ht="15.75" x14ac:dyDescent="0.25">
      <c r="A377" s="92" t="s">
        <v>747</v>
      </c>
      <c r="B377" s="93">
        <v>1653.681695100689</v>
      </c>
      <c r="C377" s="93">
        <v>1653.681695100689</v>
      </c>
      <c r="D377" s="93">
        <v>1653.681695100689</v>
      </c>
      <c r="E377" s="93">
        <v>1653.681695100689</v>
      </c>
      <c r="F377" s="93">
        <v>1653.681695100689</v>
      </c>
      <c r="G377" s="93">
        <v>1653.681695100689</v>
      </c>
      <c r="H377" s="93">
        <v>1653.681695100689</v>
      </c>
      <c r="I377" s="93">
        <v>1653.681695100689</v>
      </c>
      <c r="J377" s="93">
        <v>1653.681695100689</v>
      </c>
    </row>
    <row r="378" spans="1:10" s="50" customFormat="1" ht="15.75" x14ac:dyDescent="0.25">
      <c r="A378" s="92" t="s">
        <v>657</v>
      </c>
      <c r="B378" s="93">
        <v>1491</v>
      </c>
      <c r="C378" s="93">
        <v>1491</v>
      </c>
      <c r="D378" s="93">
        <v>1491</v>
      </c>
      <c r="E378" s="93">
        <v>1491</v>
      </c>
      <c r="F378" s="93">
        <v>1491</v>
      </c>
      <c r="G378" s="93">
        <v>1491</v>
      </c>
      <c r="H378" s="93">
        <v>1491</v>
      </c>
      <c r="I378" s="93">
        <v>1491</v>
      </c>
      <c r="J378" s="93">
        <v>1491</v>
      </c>
    </row>
    <row r="379" spans="1:10" s="50" customFormat="1" ht="15.75" x14ac:dyDescent="0.25">
      <c r="A379" s="92" t="s">
        <v>13</v>
      </c>
      <c r="B379" s="93">
        <v>1719</v>
      </c>
      <c r="C379" s="93">
        <v>1744.119550535893</v>
      </c>
      <c r="D379" s="93">
        <v>1678</v>
      </c>
      <c r="E379" s="93">
        <v>1676</v>
      </c>
      <c r="F379" s="93">
        <v>1676</v>
      </c>
      <c r="G379" s="93">
        <v>1699.4239888473439</v>
      </c>
      <c r="H379" s="93">
        <v>1705.6933937494136</v>
      </c>
      <c r="I379" s="93">
        <v>1695</v>
      </c>
      <c r="J379" s="93">
        <v>1695</v>
      </c>
    </row>
    <row r="380" spans="1:10" s="50" customFormat="1" ht="15.75" x14ac:dyDescent="0.25">
      <c r="A380" s="92" t="s">
        <v>677</v>
      </c>
      <c r="B380" s="93">
        <v>1484.3972109062354</v>
      </c>
      <c r="C380" s="93">
        <v>1484.3972109062354</v>
      </c>
      <c r="D380" s="93">
        <v>1484.3972109062354</v>
      </c>
      <c r="E380" s="93">
        <v>1484.3972109062354</v>
      </c>
      <c r="F380" s="93">
        <v>1484.3972109062354</v>
      </c>
      <c r="G380" s="93">
        <v>1484.3972109062354</v>
      </c>
      <c r="H380" s="93">
        <v>1484.3972109062354</v>
      </c>
      <c r="I380" s="93">
        <v>1484.3972109062354</v>
      </c>
      <c r="J380" s="93">
        <v>1484.3972109062354</v>
      </c>
    </row>
    <row r="381" spans="1:10" s="50" customFormat="1" ht="15.75" x14ac:dyDescent="0.25">
      <c r="A381" s="92" t="s">
        <v>400</v>
      </c>
      <c r="B381" s="93">
        <v>1400</v>
      </c>
      <c r="C381" s="93">
        <v>1400</v>
      </c>
      <c r="D381" s="93">
        <v>1400</v>
      </c>
      <c r="E381" s="93">
        <v>1400</v>
      </c>
      <c r="F381" s="93">
        <v>1400</v>
      </c>
      <c r="G381" s="93">
        <v>1400</v>
      </c>
      <c r="H381" s="93">
        <v>1400</v>
      </c>
      <c r="I381" s="93">
        <v>1400</v>
      </c>
      <c r="J381" s="93">
        <v>1400</v>
      </c>
    </row>
    <row r="382" spans="1:10" s="50" customFormat="1" ht="15.75" x14ac:dyDescent="0.25">
      <c r="A382" s="92" t="s">
        <v>153</v>
      </c>
      <c r="B382" s="93">
        <v>1668</v>
      </c>
      <c r="C382" s="93">
        <v>1668</v>
      </c>
      <c r="D382" s="93">
        <v>1668</v>
      </c>
      <c r="E382" s="93">
        <v>1668</v>
      </c>
      <c r="F382" s="93">
        <v>1668</v>
      </c>
      <c r="G382" s="93">
        <v>1668</v>
      </c>
      <c r="H382" s="93">
        <v>1668</v>
      </c>
      <c r="I382" s="93">
        <v>1668</v>
      </c>
      <c r="J382" s="93">
        <v>1668</v>
      </c>
    </row>
    <row r="383" spans="1:10" s="50" customFormat="1" ht="15.75" x14ac:dyDescent="0.25">
      <c r="A383" s="92" t="s">
        <v>409</v>
      </c>
      <c r="B383" s="93">
        <v>1755</v>
      </c>
      <c r="C383" s="93">
        <v>1694.6874449055972</v>
      </c>
      <c r="D383" s="93">
        <v>1694.6874449055972</v>
      </c>
      <c r="E383" s="93">
        <v>1694.6874449055972</v>
      </c>
      <c r="F383" s="93">
        <v>1694.6874449055972</v>
      </c>
      <c r="G383" s="93">
        <v>1694.6874449055972</v>
      </c>
      <c r="H383" s="93">
        <v>1745.5420964814398</v>
      </c>
      <c r="I383" s="93">
        <v>1751</v>
      </c>
      <c r="J383" s="93">
        <v>1751</v>
      </c>
    </row>
    <row r="384" spans="1:10" s="50" customFormat="1" ht="15.75" x14ac:dyDescent="0.25">
      <c r="A384" s="92" t="s">
        <v>38</v>
      </c>
      <c r="B384" s="93">
        <v>1727.1896999501314</v>
      </c>
      <c r="C384" s="93">
        <v>1727.1896999501314</v>
      </c>
      <c r="D384" s="93">
        <v>1727.1896999501314</v>
      </c>
      <c r="E384" s="93">
        <v>1727.1896999501314</v>
      </c>
      <c r="F384" s="93">
        <v>1727.1896999501314</v>
      </c>
      <c r="G384" s="93">
        <v>1727.1896999501314</v>
      </c>
      <c r="H384" s="93">
        <v>1727.1896999501314</v>
      </c>
      <c r="I384" s="93">
        <v>1727.1896999501314</v>
      </c>
      <c r="J384" s="93">
        <v>1727.1896999501314</v>
      </c>
    </row>
    <row r="385" spans="1:10" s="50" customFormat="1" ht="15.75" x14ac:dyDescent="0.25">
      <c r="A385" s="92" t="s">
        <v>985</v>
      </c>
      <c r="B385" s="93">
        <v>1205.5542074892699</v>
      </c>
      <c r="C385" s="93">
        <v>1205.5542074892699</v>
      </c>
      <c r="D385" s="93">
        <v>1205.5542074892699</v>
      </c>
      <c r="E385" s="93">
        <v>1205.5542074892699</v>
      </c>
      <c r="F385" s="93">
        <v>1205.5542074892699</v>
      </c>
      <c r="G385" s="93">
        <v>1205.5542074892699</v>
      </c>
      <c r="H385" s="93">
        <v>1205.5542074892699</v>
      </c>
      <c r="I385" s="93">
        <v>1205.5542074892699</v>
      </c>
      <c r="J385" s="93">
        <v>1205.5542074892699</v>
      </c>
    </row>
    <row r="386" spans="1:10" s="50" customFormat="1" ht="15.75" x14ac:dyDescent="0.25">
      <c r="A386" s="92" t="s">
        <v>839</v>
      </c>
      <c r="B386" s="93">
        <v>1822</v>
      </c>
      <c r="C386" s="93">
        <v>1822</v>
      </c>
      <c r="D386" s="93">
        <v>1822</v>
      </c>
      <c r="E386" s="93">
        <v>1822</v>
      </c>
      <c r="F386" s="93">
        <v>1822</v>
      </c>
      <c r="G386" s="93">
        <v>1822</v>
      </c>
      <c r="H386" s="93">
        <v>1822</v>
      </c>
      <c r="I386" s="93">
        <v>1822</v>
      </c>
      <c r="J386" s="93">
        <v>1822</v>
      </c>
    </row>
    <row r="387" spans="1:10" s="50" customFormat="1" ht="15.75" x14ac:dyDescent="0.25">
      <c r="A387" s="92" t="s">
        <v>387</v>
      </c>
      <c r="B387" s="93">
        <v>1800</v>
      </c>
      <c r="C387" s="93">
        <v>1800</v>
      </c>
      <c r="D387" s="93">
        <v>1800</v>
      </c>
      <c r="E387" s="93">
        <v>1800</v>
      </c>
      <c r="F387" s="93">
        <v>1800</v>
      </c>
      <c r="G387" s="93">
        <v>1800</v>
      </c>
      <c r="H387" s="93">
        <v>1800</v>
      </c>
      <c r="I387" s="93">
        <v>1800</v>
      </c>
      <c r="J387" s="93">
        <v>1800</v>
      </c>
    </row>
    <row r="388" spans="1:10" s="50" customFormat="1" ht="15.75" x14ac:dyDescent="0.25">
      <c r="A388" s="92" t="s">
        <v>422</v>
      </c>
      <c r="B388" s="93">
        <v>1400</v>
      </c>
      <c r="C388" s="93">
        <v>1400</v>
      </c>
      <c r="D388" s="93">
        <v>1400</v>
      </c>
      <c r="E388" s="93">
        <v>1400</v>
      </c>
      <c r="F388" s="93">
        <v>1400</v>
      </c>
      <c r="G388" s="93">
        <v>1400</v>
      </c>
      <c r="H388" s="93">
        <v>1400</v>
      </c>
      <c r="I388" s="93">
        <v>1400</v>
      </c>
      <c r="J388" s="93">
        <v>1400</v>
      </c>
    </row>
    <row r="389" spans="1:10" s="50" customFormat="1" ht="15.75" x14ac:dyDescent="0.25">
      <c r="A389" s="92" t="s">
        <v>782</v>
      </c>
      <c r="B389" s="93">
        <v>1247</v>
      </c>
      <c r="C389" s="93">
        <v>1247</v>
      </c>
      <c r="D389" s="93">
        <v>1247</v>
      </c>
      <c r="E389" s="93">
        <v>1247</v>
      </c>
      <c r="F389" s="93">
        <v>1247</v>
      </c>
      <c r="G389" s="93">
        <v>1247</v>
      </c>
      <c r="H389" s="93">
        <v>1247</v>
      </c>
      <c r="I389" s="93">
        <v>1247</v>
      </c>
      <c r="J389" s="93">
        <v>1247</v>
      </c>
    </row>
    <row r="390" spans="1:10" s="50" customFormat="1" ht="15.75" x14ac:dyDescent="0.25">
      <c r="A390" s="92" t="s">
        <v>123</v>
      </c>
      <c r="B390" s="93">
        <v>1826</v>
      </c>
      <c r="C390" s="93">
        <v>1826</v>
      </c>
      <c r="D390" s="93">
        <v>1826</v>
      </c>
      <c r="E390" s="93">
        <v>1826</v>
      </c>
      <c r="F390" s="93">
        <v>1826</v>
      </c>
      <c r="G390" s="93">
        <v>1826</v>
      </c>
      <c r="H390" s="93">
        <v>1826</v>
      </c>
      <c r="I390" s="93">
        <v>1826</v>
      </c>
      <c r="J390" s="93">
        <v>1826</v>
      </c>
    </row>
    <row r="391" spans="1:10" s="50" customFormat="1" ht="15.75" x14ac:dyDescent="0.25">
      <c r="A391" s="92" t="s">
        <v>821</v>
      </c>
      <c r="B391" s="93">
        <v>1220.1108246959463</v>
      </c>
      <c r="C391" s="93">
        <v>1220.1108246959463</v>
      </c>
      <c r="D391" s="93">
        <v>1220.1108246959463</v>
      </c>
      <c r="E391" s="93">
        <v>1220.1108246959463</v>
      </c>
      <c r="F391" s="93">
        <v>1220.1108246959463</v>
      </c>
      <c r="G391" s="93">
        <v>1220.1108246959463</v>
      </c>
      <c r="H391" s="93">
        <v>1220.1108246959463</v>
      </c>
      <c r="I391" s="93">
        <v>1220.1108246959463</v>
      </c>
      <c r="J391" s="93">
        <v>1220.1108246959463</v>
      </c>
    </row>
    <row r="392" spans="1:10" s="50" customFormat="1" ht="15.75" x14ac:dyDescent="0.25">
      <c r="A392" s="92" t="s">
        <v>29</v>
      </c>
      <c r="B392" s="93">
        <v>1436.0259207986317</v>
      </c>
      <c r="C392" s="93">
        <v>1436.0259207986317</v>
      </c>
      <c r="D392" s="93">
        <v>1436.0259207986317</v>
      </c>
      <c r="E392" s="93">
        <v>1436.0259207986317</v>
      </c>
      <c r="F392" s="93">
        <v>1436.0259207986317</v>
      </c>
      <c r="G392" s="93">
        <v>1436.0259207986317</v>
      </c>
      <c r="H392" s="93">
        <v>1436.0259207986317</v>
      </c>
      <c r="I392" s="93">
        <v>1436.0259207986317</v>
      </c>
      <c r="J392" s="93">
        <v>1436.0259207986317</v>
      </c>
    </row>
    <row r="393" spans="1:10" s="50" customFormat="1" ht="15.75" x14ac:dyDescent="0.25">
      <c r="A393" s="94" t="s">
        <v>729</v>
      </c>
      <c r="B393" s="93">
        <v>1544.3958356684452</v>
      </c>
      <c r="C393" s="93">
        <v>1596.8612436230196</v>
      </c>
      <c r="D393" s="93">
        <v>1596.8612436230196</v>
      </c>
      <c r="E393" s="93">
        <v>1596.8612436230196</v>
      </c>
      <c r="F393" s="93">
        <v>1596.8612436230196</v>
      </c>
      <c r="G393" s="93">
        <v>1596.8612436230196</v>
      </c>
      <c r="H393" s="93">
        <v>1596.8612436230196</v>
      </c>
      <c r="I393" s="93">
        <v>1604</v>
      </c>
      <c r="J393" s="93">
        <v>1604</v>
      </c>
    </row>
    <row r="394" spans="1:10" s="50" customFormat="1" ht="15.75" x14ac:dyDescent="0.25">
      <c r="A394" s="92" t="s">
        <v>711</v>
      </c>
      <c r="B394" s="93">
        <v>1261.4796351989862</v>
      </c>
      <c r="C394" s="93">
        <v>1261.4796351989862</v>
      </c>
      <c r="D394" s="93">
        <v>1261.4796351989862</v>
      </c>
      <c r="E394" s="93">
        <v>1261.4796351989862</v>
      </c>
      <c r="F394" s="93">
        <v>1261.4796351989862</v>
      </c>
      <c r="G394" s="93">
        <v>1261.4796351989862</v>
      </c>
      <c r="H394" s="93">
        <v>1261.4796351989862</v>
      </c>
      <c r="I394" s="93">
        <v>1261.4796351989862</v>
      </c>
      <c r="J394" s="93">
        <v>1261.4796351989862</v>
      </c>
    </row>
    <row r="395" spans="1:10" s="50" customFormat="1" ht="15.75" x14ac:dyDescent="0.25">
      <c r="A395" s="92" t="s">
        <v>1019</v>
      </c>
      <c r="B395" s="93">
        <v>1646.5497940186244</v>
      </c>
      <c r="C395" s="93">
        <v>1646.5497940186244</v>
      </c>
      <c r="D395" s="93">
        <v>1646.5497940186244</v>
      </c>
      <c r="E395" s="93">
        <v>1646.5497940186244</v>
      </c>
      <c r="F395" s="93">
        <v>1646.5497940186244</v>
      </c>
      <c r="G395" s="93">
        <v>1646.5497940186244</v>
      </c>
      <c r="H395" s="93">
        <v>1646.5497940186244</v>
      </c>
      <c r="I395" s="93">
        <v>1646.5497940186244</v>
      </c>
      <c r="J395" s="93">
        <v>1646.5497940186244</v>
      </c>
    </row>
    <row r="396" spans="1:10" s="50" customFormat="1" ht="15.75" x14ac:dyDescent="0.25">
      <c r="A396" s="92" t="s">
        <v>194</v>
      </c>
      <c r="B396" s="93">
        <v>1600</v>
      </c>
      <c r="C396" s="93">
        <v>1600</v>
      </c>
      <c r="D396" s="93">
        <v>1600</v>
      </c>
      <c r="E396" s="93">
        <v>1600</v>
      </c>
      <c r="F396" s="93">
        <v>1600</v>
      </c>
      <c r="G396" s="93">
        <v>1600</v>
      </c>
      <c r="H396" s="93">
        <v>1600</v>
      </c>
      <c r="I396" s="93">
        <v>1600</v>
      </c>
      <c r="J396" s="93">
        <v>1600</v>
      </c>
    </row>
    <row r="397" spans="1:10" s="50" customFormat="1" ht="15.75" x14ac:dyDescent="0.25">
      <c r="A397" s="92" t="s">
        <v>586</v>
      </c>
      <c r="B397" s="93">
        <v>1600</v>
      </c>
      <c r="C397" s="93">
        <v>1600</v>
      </c>
      <c r="D397" s="93">
        <v>1600</v>
      </c>
      <c r="E397" s="93">
        <v>1600</v>
      </c>
      <c r="F397" s="93">
        <v>1600</v>
      </c>
      <c r="G397" s="93">
        <v>1600</v>
      </c>
      <c r="H397" s="93">
        <v>1600</v>
      </c>
      <c r="I397" s="93">
        <v>1600</v>
      </c>
      <c r="J397" s="93">
        <v>1600</v>
      </c>
    </row>
    <row r="398" spans="1:10" s="50" customFormat="1" ht="15.75" x14ac:dyDescent="0.25">
      <c r="A398" s="92" t="s">
        <v>46</v>
      </c>
      <c r="B398" s="93">
        <v>1400</v>
      </c>
      <c r="C398" s="93">
        <v>1400</v>
      </c>
      <c r="D398" s="93">
        <v>1400</v>
      </c>
      <c r="E398" s="93">
        <v>1400</v>
      </c>
      <c r="F398" s="93">
        <v>1400</v>
      </c>
      <c r="G398" s="93">
        <v>1400</v>
      </c>
      <c r="H398" s="93">
        <v>1400</v>
      </c>
      <c r="I398" s="93">
        <v>1400</v>
      </c>
      <c r="J398" s="93">
        <v>1400</v>
      </c>
    </row>
    <row r="399" spans="1:10" ht="15.75" x14ac:dyDescent="0.25">
      <c r="A399" s="92" t="s">
        <v>60</v>
      </c>
      <c r="B399" s="93">
        <v>1400</v>
      </c>
      <c r="C399" s="93">
        <v>1400</v>
      </c>
      <c r="D399" s="93">
        <v>1400</v>
      </c>
      <c r="E399" s="93">
        <v>1400</v>
      </c>
      <c r="F399" s="93">
        <v>1400</v>
      </c>
      <c r="G399" s="93">
        <v>1400</v>
      </c>
      <c r="H399" s="93">
        <v>1400</v>
      </c>
      <c r="I399" s="93">
        <v>1400</v>
      </c>
      <c r="J399" s="93">
        <v>1400</v>
      </c>
    </row>
    <row r="400" spans="1:10" s="50" customFormat="1" ht="15.75" x14ac:dyDescent="0.25">
      <c r="A400" s="92" t="s">
        <v>558</v>
      </c>
      <c r="B400" s="93">
        <v>1588</v>
      </c>
      <c r="C400" s="93">
        <v>1588</v>
      </c>
      <c r="D400" s="93">
        <v>1588</v>
      </c>
      <c r="E400" s="93">
        <v>1588</v>
      </c>
      <c r="F400" s="93">
        <v>1588</v>
      </c>
      <c r="G400" s="93">
        <v>1588</v>
      </c>
      <c r="H400" s="93">
        <v>1588</v>
      </c>
      <c r="I400" s="93">
        <v>1588</v>
      </c>
      <c r="J400" s="93">
        <v>1588</v>
      </c>
    </row>
    <row r="401" spans="1:10" s="50" customFormat="1" ht="15.75" x14ac:dyDescent="0.25">
      <c r="A401" s="92" t="s">
        <v>121</v>
      </c>
      <c r="B401" s="93">
        <v>2058.2502707450453</v>
      </c>
      <c r="C401" s="93">
        <v>2058.2502707450453</v>
      </c>
      <c r="D401" s="93">
        <v>2058.2502707450453</v>
      </c>
      <c r="E401" s="93">
        <v>2058.2502707450453</v>
      </c>
      <c r="F401" s="93">
        <v>2058.2502707450453</v>
      </c>
      <c r="G401" s="93">
        <v>2058.2502707450453</v>
      </c>
      <c r="H401" s="93">
        <v>2058.2502707450453</v>
      </c>
      <c r="I401" s="93">
        <v>2058.2502707450453</v>
      </c>
      <c r="J401" s="93">
        <v>2058.2502707450453</v>
      </c>
    </row>
    <row r="402" spans="1:10" s="50" customFormat="1" ht="15.75" x14ac:dyDescent="0.25">
      <c r="A402" s="92" t="s">
        <v>759</v>
      </c>
      <c r="B402" s="93">
        <v>1585.9526480635359</v>
      </c>
      <c r="C402" s="93">
        <v>1585.9526480635359</v>
      </c>
      <c r="D402" s="93">
        <v>1585.9526480635359</v>
      </c>
      <c r="E402" s="93">
        <v>1585.9526480635359</v>
      </c>
      <c r="F402" s="93">
        <v>1585.9526480635359</v>
      </c>
      <c r="G402" s="93">
        <v>1585.9526480635359</v>
      </c>
      <c r="H402" s="93">
        <v>1585.9526480635359</v>
      </c>
      <c r="I402" s="93">
        <v>1585.9526480635359</v>
      </c>
      <c r="J402" s="93">
        <v>1585.9526480635359</v>
      </c>
    </row>
    <row r="403" spans="1:10" s="50" customFormat="1" ht="15.75" x14ac:dyDescent="0.25">
      <c r="A403" s="92" t="s">
        <v>132</v>
      </c>
      <c r="B403" s="93">
        <v>2078</v>
      </c>
      <c r="C403" s="93">
        <v>2078</v>
      </c>
      <c r="D403" s="93">
        <v>2078</v>
      </c>
      <c r="E403" s="93">
        <v>2078</v>
      </c>
      <c r="F403" s="93">
        <v>2078</v>
      </c>
      <c r="G403" s="93">
        <v>2078</v>
      </c>
      <c r="H403" s="93">
        <v>2034.1891990652211</v>
      </c>
      <c r="I403" s="93">
        <v>2034.1891990652211</v>
      </c>
      <c r="J403" s="93">
        <v>2034.1891990652211</v>
      </c>
    </row>
    <row r="404" spans="1:10" s="50" customFormat="1" ht="15.75" x14ac:dyDescent="0.25">
      <c r="A404" s="92" t="s">
        <v>6</v>
      </c>
      <c r="B404" s="93">
        <v>2061</v>
      </c>
      <c r="C404" s="93">
        <v>2063.8491724164974</v>
      </c>
      <c r="D404" s="93">
        <v>2043</v>
      </c>
      <c r="E404" s="93">
        <v>2032</v>
      </c>
      <c r="F404" s="93">
        <v>2032</v>
      </c>
      <c r="G404" s="93">
        <v>1975.2363039524394</v>
      </c>
      <c r="H404" s="93">
        <v>1913.6936148611076</v>
      </c>
      <c r="I404" s="93">
        <v>1937</v>
      </c>
      <c r="J404" s="93">
        <v>1908.6247496896506</v>
      </c>
    </row>
    <row r="405" spans="1:10" s="50" customFormat="1" ht="15.75" x14ac:dyDescent="0.25">
      <c r="A405" s="92" t="s">
        <v>66</v>
      </c>
      <c r="B405" s="93">
        <v>1800</v>
      </c>
      <c r="C405" s="93">
        <v>1800</v>
      </c>
      <c r="D405" s="93">
        <v>1800</v>
      </c>
      <c r="E405" s="93">
        <v>1800</v>
      </c>
      <c r="F405" s="93">
        <v>1800</v>
      </c>
      <c r="G405" s="93">
        <v>1800</v>
      </c>
      <c r="H405" s="93">
        <v>1800</v>
      </c>
      <c r="I405" s="93">
        <v>1800</v>
      </c>
      <c r="J405" s="93">
        <v>1800</v>
      </c>
    </row>
    <row r="406" spans="1:10" s="50" customFormat="1" ht="15.75" x14ac:dyDescent="0.25">
      <c r="A406" s="92" t="s">
        <v>552</v>
      </c>
      <c r="B406" s="93">
        <v>1447.1557658241418</v>
      </c>
      <c r="C406" s="93">
        <v>1447.1557658241418</v>
      </c>
      <c r="D406" s="93">
        <v>1447.1557658241418</v>
      </c>
      <c r="E406" s="93">
        <v>1447.1557658241418</v>
      </c>
      <c r="F406" s="93">
        <v>1447.1557658241418</v>
      </c>
      <c r="G406" s="93">
        <v>1447.1557658241418</v>
      </c>
      <c r="H406" s="93">
        <v>1447.1557658241418</v>
      </c>
      <c r="I406" s="93">
        <v>1447.1557658241418</v>
      </c>
      <c r="J406" s="93">
        <v>1447.1557658241418</v>
      </c>
    </row>
    <row r="407" spans="1:10" s="50" customFormat="1" ht="15.75" x14ac:dyDescent="0.25">
      <c r="A407" s="92" t="s">
        <v>835</v>
      </c>
      <c r="B407" s="93">
        <v>1209.820817232448</v>
      </c>
      <c r="C407" s="93">
        <v>1209.820817232448</v>
      </c>
      <c r="D407" s="93">
        <v>1209.820817232448</v>
      </c>
      <c r="E407" s="93">
        <v>1209.820817232448</v>
      </c>
      <c r="F407" s="93">
        <v>1209.820817232448</v>
      </c>
      <c r="G407" s="93">
        <v>1209.820817232448</v>
      </c>
      <c r="H407" s="93">
        <v>1209.820817232448</v>
      </c>
      <c r="I407" s="93">
        <v>1209.820817232448</v>
      </c>
      <c r="J407" s="93">
        <v>1209.820817232448</v>
      </c>
    </row>
    <row r="408" spans="1:10" s="50" customFormat="1" ht="15.75" x14ac:dyDescent="0.25">
      <c r="A408" s="92" t="s">
        <v>1130</v>
      </c>
      <c r="B408" s="93"/>
      <c r="C408" s="93"/>
      <c r="D408" s="93"/>
      <c r="E408" s="93"/>
      <c r="F408" s="93"/>
      <c r="G408" s="93">
        <v>1600</v>
      </c>
      <c r="H408" s="93">
        <v>1609.559125608884</v>
      </c>
      <c r="I408" s="93">
        <v>1609.559125608884</v>
      </c>
      <c r="J408" s="93">
        <v>1609.559125608884</v>
      </c>
    </row>
    <row r="409" spans="1:10" s="50" customFormat="1" ht="15.75" x14ac:dyDescent="0.25">
      <c r="A409" s="92" t="s">
        <v>222</v>
      </c>
      <c r="B409" s="93">
        <v>1583</v>
      </c>
      <c r="C409" s="93">
        <v>1583</v>
      </c>
      <c r="D409" s="93">
        <v>1584</v>
      </c>
      <c r="E409" s="93">
        <v>1584</v>
      </c>
      <c r="F409" s="93">
        <v>1626.1618903071155</v>
      </c>
      <c r="G409" s="93">
        <v>1626.1618903071155</v>
      </c>
      <c r="H409" s="93">
        <v>1626.1618903071155</v>
      </c>
      <c r="I409" s="93">
        <v>1626.1618903071155</v>
      </c>
      <c r="J409" s="93">
        <v>1626.1618903071155</v>
      </c>
    </row>
    <row r="410" spans="1:10" s="50" customFormat="1" ht="15.75" x14ac:dyDescent="0.25">
      <c r="A410" s="92" t="s">
        <v>833</v>
      </c>
      <c r="B410" s="93">
        <v>1352</v>
      </c>
      <c r="C410" s="93">
        <v>1352</v>
      </c>
      <c r="D410" s="93">
        <v>1352</v>
      </c>
      <c r="E410" s="93">
        <v>1352</v>
      </c>
      <c r="F410" s="93">
        <v>1352</v>
      </c>
      <c r="G410" s="93">
        <v>1352</v>
      </c>
      <c r="H410" s="93">
        <v>1416.4354014371604</v>
      </c>
      <c r="I410" s="93">
        <v>1416.4354014371604</v>
      </c>
      <c r="J410" s="93">
        <v>1416.4354014371604</v>
      </c>
    </row>
    <row r="411" spans="1:10" s="50" customFormat="1" ht="15.75" x14ac:dyDescent="0.25">
      <c r="A411" s="92" t="s">
        <v>403</v>
      </c>
      <c r="B411" s="93">
        <v>1849</v>
      </c>
      <c r="C411" s="93">
        <v>1849</v>
      </c>
      <c r="D411" s="93">
        <v>1849</v>
      </c>
      <c r="E411" s="93">
        <v>1849</v>
      </c>
      <c r="F411" s="93">
        <v>1849</v>
      </c>
      <c r="G411" s="93">
        <v>1849</v>
      </c>
      <c r="H411" s="93">
        <v>1849</v>
      </c>
      <c r="I411" s="93">
        <v>1849</v>
      </c>
      <c r="J411" s="93">
        <v>1849</v>
      </c>
    </row>
    <row r="412" spans="1:10" s="50" customFormat="1" ht="15.75" x14ac:dyDescent="0.25">
      <c r="A412" s="92" t="s">
        <v>620</v>
      </c>
      <c r="B412" s="93">
        <v>1356.9194467348941</v>
      </c>
      <c r="C412" s="93">
        <v>1356.9194467348941</v>
      </c>
      <c r="D412" s="93">
        <v>1356.9194467348941</v>
      </c>
      <c r="E412" s="93">
        <v>1356.9194467348941</v>
      </c>
      <c r="F412" s="93">
        <v>1356.9194467348941</v>
      </c>
      <c r="G412" s="93">
        <v>1356.9194467348941</v>
      </c>
      <c r="H412" s="93">
        <v>1356.9194467348941</v>
      </c>
      <c r="I412" s="93">
        <v>1356.9194467348941</v>
      </c>
      <c r="J412" s="93">
        <v>1356.9194467348941</v>
      </c>
    </row>
    <row r="413" spans="1:10" s="50" customFormat="1" ht="15.75" x14ac:dyDescent="0.25">
      <c r="A413" s="92" t="s">
        <v>449</v>
      </c>
      <c r="B413" s="93">
        <v>1800</v>
      </c>
      <c r="C413" s="93">
        <v>1800</v>
      </c>
      <c r="D413" s="93">
        <v>1800</v>
      </c>
      <c r="E413" s="93">
        <v>1800</v>
      </c>
      <c r="F413" s="93">
        <v>1800</v>
      </c>
      <c r="G413" s="93">
        <v>1800</v>
      </c>
      <c r="H413" s="93">
        <v>1800</v>
      </c>
      <c r="I413" s="93">
        <v>1800</v>
      </c>
      <c r="J413" s="93">
        <v>1800</v>
      </c>
    </row>
    <row r="414" spans="1:10" s="50" customFormat="1" ht="15.75" x14ac:dyDescent="0.25">
      <c r="A414" s="92" t="s">
        <v>830</v>
      </c>
      <c r="B414" s="93">
        <v>1287.9519295091995</v>
      </c>
      <c r="C414" s="93">
        <v>1287.9519295091995</v>
      </c>
      <c r="D414" s="93">
        <v>1287.9519295091995</v>
      </c>
      <c r="E414" s="93">
        <v>1287.9519295091995</v>
      </c>
      <c r="F414" s="93">
        <v>1287.9519295091995</v>
      </c>
      <c r="G414" s="93">
        <v>1287.9519295091995</v>
      </c>
      <c r="H414" s="93">
        <v>1342.9091369767714</v>
      </c>
      <c r="I414" s="93">
        <v>1342.9091369767714</v>
      </c>
      <c r="J414" s="93">
        <v>1342.9091369767714</v>
      </c>
    </row>
    <row r="415" spans="1:10" s="50" customFormat="1" ht="15.75" x14ac:dyDescent="0.25">
      <c r="A415" s="92" t="s">
        <v>547</v>
      </c>
      <c r="B415" s="93">
        <v>1800</v>
      </c>
      <c r="C415" s="93">
        <v>1800</v>
      </c>
      <c r="D415" s="93">
        <v>1800</v>
      </c>
      <c r="E415" s="93">
        <v>1800</v>
      </c>
      <c r="F415" s="93">
        <v>1800</v>
      </c>
      <c r="G415" s="93">
        <v>1800</v>
      </c>
      <c r="H415" s="93">
        <v>1800</v>
      </c>
      <c r="I415" s="93">
        <v>1800</v>
      </c>
      <c r="J415" s="93">
        <v>1800</v>
      </c>
    </row>
    <row r="416" spans="1:10" s="50" customFormat="1" ht="15.75" x14ac:dyDescent="0.25">
      <c r="A416" s="92" t="s">
        <v>174</v>
      </c>
      <c r="B416" s="93">
        <v>1600</v>
      </c>
      <c r="C416" s="93">
        <v>1600</v>
      </c>
      <c r="D416" s="93">
        <v>1600</v>
      </c>
      <c r="E416" s="93">
        <v>1600</v>
      </c>
      <c r="F416" s="93">
        <v>1600</v>
      </c>
      <c r="G416" s="93">
        <v>1600</v>
      </c>
      <c r="H416" s="93">
        <v>1600</v>
      </c>
      <c r="I416" s="93">
        <v>1600</v>
      </c>
      <c r="J416" s="93">
        <v>1600</v>
      </c>
    </row>
    <row r="417" spans="1:10" s="50" customFormat="1" ht="15.75" x14ac:dyDescent="0.25">
      <c r="A417" s="92" t="s">
        <v>44</v>
      </c>
      <c r="B417" s="93">
        <v>1600</v>
      </c>
      <c r="C417" s="93">
        <v>1600</v>
      </c>
      <c r="D417" s="93">
        <v>1600</v>
      </c>
      <c r="E417" s="93">
        <v>1600</v>
      </c>
      <c r="F417" s="93">
        <v>1600</v>
      </c>
      <c r="G417" s="93">
        <v>1600</v>
      </c>
      <c r="H417" s="93">
        <v>1600</v>
      </c>
      <c r="I417" s="93">
        <v>1600</v>
      </c>
      <c r="J417" s="93">
        <v>1600</v>
      </c>
    </row>
    <row r="418" spans="1:10" s="50" customFormat="1" ht="15.75" x14ac:dyDescent="0.25">
      <c r="A418" s="92" t="s">
        <v>808</v>
      </c>
      <c r="B418" s="93">
        <v>1497.6128160752348</v>
      </c>
      <c r="C418" s="93">
        <v>1497.6128160752348</v>
      </c>
      <c r="D418" s="93">
        <v>1497.6128160752348</v>
      </c>
      <c r="E418" s="93">
        <v>1497.6128160752348</v>
      </c>
      <c r="F418" s="93">
        <v>1558.5178187591091</v>
      </c>
      <c r="G418" s="93">
        <v>1558.5178187591091</v>
      </c>
      <c r="H418" s="93">
        <v>1558.5178187591091</v>
      </c>
      <c r="I418" s="93">
        <v>1558.5178187591091</v>
      </c>
      <c r="J418" s="93">
        <v>1558.5178187591091</v>
      </c>
    </row>
    <row r="419" spans="1:10" s="50" customFormat="1" ht="15.75" x14ac:dyDescent="0.25">
      <c r="A419" s="92" t="s">
        <v>720</v>
      </c>
      <c r="B419" s="93">
        <v>1332.4329710343345</v>
      </c>
      <c r="C419" s="93">
        <v>1332.4329710343345</v>
      </c>
      <c r="D419" s="93">
        <v>1332.4329710343345</v>
      </c>
      <c r="E419" s="93">
        <v>1332.4329710343345</v>
      </c>
      <c r="F419" s="93">
        <v>1360.1497727681772</v>
      </c>
      <c r="G419" s="93">
        <v>1377.7246126684486</v>
      </c>
      <c r="H419" s="93">
        <v>1377.7246126684486</v>
      </c>
      <c r="I419" s="93">
        <v>1377.7246126684486</v>
      </c>
      <c r="J419" s="93">
        <v>1377.7246126684486</v>
      </c>
    </row>
    <row r="420" spans="1:10" s="50" customFormat="1" ht="15.75" x14ac:dyDescent="0.25">
      <c r="A420" s="92" t="s">
        <v>91</v>
      </c>
      <c r="B420" s="93">
        <v>1966.0673569590772</v>
      </c>
      <c r="C420" s="93">
        <v>1905.2247807204983</v>
      </c>
      <c r="D420" s="93">
        <v>1905.2247807204983</v>
      </c>
      <c r="E420" s="93">
        <v>1905.2247807204983</v>
      </c>
      <c r="F420" s="93">
        <v>1905.2247807204983</v>
      </c>
      <c r="G420" s="93">
        <v>1905.2247807204983</v>
      </c>
      <c r="H420" s="93">
        <v>1905.2247807204983</v>
      </c>
      <c r="I420" s="93">
        <v>1905.2247807204983</v>
      </c>
      <c r="J420" s="93">
        <v>1905.2247807204983</v>
      </c>
    </row>
    <row r="421" spans="1:10" s="50" customFormat="1" ht="15.75" x14ac:dyDescent="0.25">
      <c r="A421" s="92" t="s">
        <v>531</v>
      </c>
      <c r="B421" s="93">
        <v>1600</v>
      </c>
      <c r="C421" s="93">
        <v>1600</v>
      </c>
      <c r="D421" s="93">
        <v>1600</v>
      </c>
      <c r="E421" s="93">
        <v>1600</v>
      </c>
      <c r="F421" s="93">
        <v>1600</v>
      </c>
      <c r="G421" s="93">
        <v>1600</v>
      </c>
      <c r="H421" s="93">
        <v>1600</v>
      </c>
      <c r="I421" s="93">
        <v>1600</v>
      </c>
      <c r="J421" s="93">
        <v>1600</v>
      </c>
    </row>
    <row r="422" spans="1:10" s="50" customFormat="1" ht="15.75" x14ac:dyDescent="0.25">
      <c r="A422" s="92" t="s">
        <v>147</v>
      </c>
      <c r="B422" s="93">
        <v>1696.1650220217834</v>
      </c>
      <c r="C422" s="93">
        <v>1696.1650220217834</v>
      </c>
      <c r="D422" s="93">
        <v>1696.1650220217834</v>
      </c>
      <c r="E422" s="93">
        <v>1666</v>
      </c>
      <c r="F422" s="93">
        <v>1666</v>
      </c>
      <c r="G422" s="93">
        <v>1671.6938047960573</v>
      </c>
      <c r="H422" s="93">
        <v>1649.8912765298546</v>
      </c>
      <c r="I422" s="93">
        <v>1606</v>
      </c>
      <c r="J422" s="93">
        <v>1606</v>
      </c>
    </row>
    <row r="423" spans="1:10" s="50" customFormat="1" ht="15.75" x14ac:dyDescent="0.25">
      <c r="A423" s="92" t="s">
        <v>52</v>
      </c>
      <c r="B423" s="93">
        <v>1200</v>
      </c>
      <c r="C423" s="93">
        <v>1200</v>
      </c>
      <c r="D423" s="93">
        <v>1200</v>
      </c>
      <c r="E423" s="93">
        <v>1200</v>
      </c>
      <c r="F423" s="93">
        <v>1200</v>
      </c>
      <c r="G423" s="93">
        <v>1200</v>
      </c>
      <c r="H423" s="93">
        <v>1200</v>
      </c>
      <c r="I423" s="93">
        <v>1200</v>
      </c>
      <c r="J423" s="93">
        <v>1200</v>
      </c>
    </row>
    <row r="424" spans="1:10" s="50" customFormat="1" ht="15.75" x14ac:dyDescent="0.25">
      <c r="A424" s="92" t="s">
        <v>103</v>
      </c>
      <c r="B424" s="93">
        <v>1726</v>
      </c>
      <c r="C424" s="93">
        <v>1726</v>
      </c>
      <c r="D424" s="93">
        <v>1726</v>
      </c>
      <c r="E424" s="93">
        <v>1734</v>
      </c>
      <c r="F424" s="93">
        <v>1734</v>
      </c>
      <c r="G424" s="93">
        <v>1695.497789060991</v>
      </c>
      <c r="H424" s="93">
        <v>1695.497789060991</v>
      </c>
      <c r="I424" s="93">
        <v>1695.497789060991</v>
      </c>
      <c r="J424" s="93">
        <v>1695.497789060991</v>
      </c>
    </row>
    <row r="425" spans="1:10" s="50" customFormat="1" ht="15.75" x14ac:dyDescent="0.25">
      <c r="A425" s="92" t="s">
        <v>960</v>
      </c>
      <c r="B425" s="93">
        <v>1800</v>
      </c>
      <c r="C425" s="93">
        <v>1800</v>
      </c>
      <c r="D425" s="93">
        <v>1800</v>
      </c>
      <c r="E425" s="93">
        <v>1800</v>
      </c>
      <c r="F425" s="93">
        <v>1800</v>
      </c>
      <c r="G425" s="93">
        <v>1800</v>
      </c>
      <c r="H425" s="93">
        <v>1800</v>
      </c>
      <c r="I425" s="93">
        <v>1800</v>
      </c>
      <c r="J425" s="93">
        <v>1800</v>
      </c>
    </row>
    <row r="426" spans="1:10" s="50" customFormat="1" ht="15.75" x14ac:dyDescent="0.25">
      <c r="A426" s="92" t="s">
        <v>621</v>
      </c>
      <c r="B426" s="93">
        <v>1207.1443238625507</v>
      </c>
      <c r="C426" s="93">
        <v>1207.1443238625507</v>
      </c>
      <c r="D426" s="93">
        <v>1207.1443238625507</v>
      </c>
      <c r="E426" s="93">
        <v>1207.1443238625507</v>
      </c>
      <c r="F426" s="93">
        <v>1207.1443238625507</v>
      </c>
      <c r="G426" s="93">
        <v>1207.1443238625507</v>
      </c>
      <c r="H426" s="93">
        <v>1207.1443238625507</v>
      </c>
      <c r="I426" s="93">
        <v>1207.1443238625507</v>
      </c>
      <c r="J426" s="93">
        <v>1207.1443238625507</v>
      </c>
    </row>
    <row r="427" spans="1:10" s="50" customFormat="1" ht="15.75" x14ac:dyDescent="0.25">
      <c r="A427" s="92" t="s">
        <v>961</v>
      </c>
      <c r="B427" s="93">
        <v>1432.4399775480347</v>
      </c>
      <c r="C427" s="93">
        <v>1432.4399775480347</v>
      </c>
      <c r="D427" s="93">
        <v>1432.4399775480347</v>
      </c>
      <c r="E427" s="93">
        <v>1432.4399775480347</v>
      </c>
      <c r="F427" s="93">
        <v>1432.4399775480347</v>
      </c>
      <c r="G427" s="93">
        <v>1432.4399775480347</v>
      </c>
      <c r="H427" s="93">
        <v>1432.4399775480347</v>
      </c>
      <c r="I427" s="93">
        <v>1432.4399775480347</v>
      </c>
      <c r="J427" s="93">
        <v>1432.4399775480347</v>
      </c>
    </row>
    <row r="428" spans="1:10" s="50" customFormat="1" ht="15.75" x14ac:dyDescent="0.25">
      <c r="A428" s="92" t="s">
        <v>416</v>
      </c>
      <c r="B428" s="93">
        <v>1597.5716939220713</v>
      </c>
      <c r="C428" s="93">
        <v>1597.5716939220713</v>
      </c>
      <c r="D428" s="93">
        <v>1597.5716939220713</v>
      </c>
      <c r="E428" s="93">
        <v>1597.5716939220713</v>
      </c>
      <c r="F428" s="93">
        <v>1597.5716939220713</v>
      </c>
      <c r="G428" s="93">
        <v>1597.5716939220713</v>
      </c>
      <c r="H428" s="93">
        <v>1661.2362647878449</v>
      </c>
      <c r="I428" s="93">
        <v>1661.2362647878449</v>
      </c>
      <c r="J428" s="93">
        <v>1661.2362647878449</v>
      </c>
    </row>
    <row r="429" spans="1:10" s="50" customFormat="1" ht="15.75" x14ac:dyDescent="0.25">
      <c r="A429" s="92" t="s">
        <v>489</v>
      </c>
      <c r="B429" s="93">
        <v>1479</v>
      </c>
      <c r="C429" s="93">
        <v>1479</v>
      </c>
      <c r="D429" s="93">
        <v>1479</v>
      </c>
      <c r="E429" s="93">
        <v>1479</v>
      </c>
      <c r="F429" s="93">
        <v>1479</v>
      </c>
      <c r="G429" s="93">
        <v>1479</v>
      </c>
      <c r="H429" s="93">
        <v>1479</v>
      </c>
      <c r="I429" s="93">
        <v>1479</v>
      </c>
      <c r="J429" s="93">
        <v>1479</v>
      </c>
    </row>
    <row r="430" spans="1:10" s="50" customFormat="1" ht="15.75" x14ac:dyDescent="0.25">
      <c r="A430" s="92" t="s">
        <v>809</v>
      </c>
      <c r="B430" s="93">
        <v>1643.2943616135353</v>
      </c>
      <c r="C430" s="93">
        <v>1643.2943616135353</v>
      </c>
      <c r="D430" s="93">
        <v>1643.2943616135353</v>
      </c>
      <c r="E430" s="93">
        <v>1643.2943616135353</v>
      </c>
      <c r="F430" s="93">
        <v>1643.2943616135353</v>
      </c>
      <c r="G430" s="93">
        <v>1643.2943616135353</v>
      </c>
      <c r="H430" s="93">
        <v>1643.2943616135353</v>
      </c>
      <c r="I430" s="93">
        <v>1643.2943616135353</v>
      </c>
      <c r="J430" s="93">
        <v>1643.2943616135353</v>
      </c>
    </row>
    <row r="431" spans="1:10" s="50" customFormat="1" ht="15.75" x14ac:dyDescent="0.25">
      <c r="A431" s="92" t="s">
        <v>998</v>
      </c>
      <c r="B431" s="93">
        <v>1255.6292437140951</v>
      </c>
      <c r="C431" s="93">
        <v>1255.6292437140951</v>
      </c>
      <c r="D431" s="93">
        <v>1255.6292437140951</v>
      </c>
      <c r="E431" s="93">
        <v>1255.6292437140951</v>
      </c>
      <c r="F431" s="93">
        <v>1255.6292437140951</v>
      </c>
      <c r="G431" s="93">
        <v>1255.6292437140951</v>
      </c>
      <c r="H431" s="93">
        <v>1255.6292437140951</v>
      </c>
      <c r="I431" s="93">
        <v>1255.6292437140951</v>
      </c>
      <c r="J431" s="93">
        <v>1255.6292437140951</v>
      </c>
    </row>
    <row r="432" spans="1:10" s="50" customFormat="1" ht="15.75" x14ac:dyDescent="0.25">
      <c r="A432" s="92" t="s">
        <v>826</v>
      </c>
      <c r="B432" s="93">
        <v>1434.8167375648079</v>
      </c>
      <c r="C432" s="93">
        <v>1434.8167375648079</v>
      </c>
      <c r="D432" s="93">
        <v>1434.8167375648079</v>
      </c>
      <c r="E432" s="93">
        <v>1434.8167375648079</v>
      </c>
      <c r="F432" s="93">
        <v>1434.8167375648079</v>
      </c>
      <c r="G432" s="93">
        <v>1434.8167375648079</v>
      </c>
      <c r="H432" s="93">
        <v>1434.8167375648079</v>
      </c>
      <c r="I432" s="93">
        <v>1434.8167375648079</v>
      </c>
      <c r="J432" s="93">
        <v>1434.8167375648079</v>
      </c>
    </row>
    <row r="433" spans="1:10" s="50" customFormat="1" ht="15.75" x14ac:dyDescent="0.25">
      <c r="A433" s="92" t="s">
        <v>757</v>
      </c>
      <c r="B433" s="93">
        <v>1201.0909826652112</v>
      </c>
      <c r="C433" s="93">
        <v>1201.0909826652112</v>
      </c>
      <c r="D433" s="93">
        <v>1201.0909826652112</v>
      </c>
      <c r="E433" s="93">
        <v>1201.0909826652112</v>
      </c>
      <c r="F433" s="93">
        <v>1201.0909826652112</v>
      </c>
      <c r="G433" s="93">
        <v>1189.8238830494449</v>
      </c>
      <c r="H433" s="93">
        <v>1189.8238830494449</v>
      </c>
      <c r="I433" s="93">
        <v>1189.8238830494449</v>
      </c>
      <c r="J433" s="93">
        <v>1189.8238830494449</v>
      </c>
    </row>
    <row r="434" spans="1:10" s="50" customFormat="1" ht="15.75" x14ac:dyDescent="0.25">
      <c r="A434" s="92" t="s">
        <v>546</v>
      </c>
      <c r="B434" s="93">
        <v>1600</v>
      </c>
      <c r="C434" s="93">
        <v>1600</v>
      </c>
      <c r="D434" s="93">
        <v>1600</v>
      </c>
      <c r="E434" s="93">
        <v>1600</v>
      </c>
      <c r="F434" s="93">
        <v>1600</v>
      </c>
      <c r="G434" s="93">
        <v>1600</v>
      </c>
      <c r="H434" s="93">
        <v>1600</v>
      </c>
      <c r="I434" s="93">
        <v>1600</v>
      </c>
      <c r="J434" s="93">
        <v>1600</v>
      </c>
    </row>
    <row r="435" spans="1:10" s="50" customFormat="1" ht="15.75" x14ac:dyDescent="0.25">
      <c r="A435" s="92" t="s">
        <v>210</v>
      </c>
      <c r="B435" s="93">
        <v>1781.1053088886924</v>
      </c>
      <c r="C435" s="93">
        <v>1781.1053088886924</v>
      </c>
      <c r="D435" s="93">
        <v>1781.1053088886924</v>
      </c>
      <c r="E435" s="93">
        <v>1781.1053088886924</v>
      </c>
      <c r="F435" s="93">
        <v>1781.1053088886924</v>
      </c>
      <c r="G435" s="93">
        <v>1781.1053088886924</v>
      </c>
      <c r="H435" s="93">
        <v>1781.1053088886924</v>
      </c>
      <c r="I435" s="93">
        <v>1781.1053088886924</v>
      </c>
      <c r="J435" s="93">
        <v>1781.1053088886924</v>
      </c>
    </row>
    <row r="436" spans="1:10" s="50" customFormat="1" ht="15.75" x14ac:dyDescent="0.25">
      <c r="A436" s="92" t="s">
        <v>412</v>
      </c>
      <c r="B436" s="93">
        <v>1460</v>
      </c>
      <c r="C436" s="93">
        <v>1460</v>
      </c>
      <c r="D436" s="93">
        <v>1460</v>
      </c>
      <c r="E436" s="93">
        <v>1460</v>
      </c>
      <c r="F436" s="93">
        <v>1460</v>
      </c>
      <c r="G436" s="93">
        <v>1460</v>
      </c>
      <c r="H436" s="93">
        <v>1460</v>
      </c>
      <c r="I436" s="93">
        <v>1460</v>
      </c>
      <c r="J436" s="93">
        <v>1460</v>
      </c>
    </row>
    <row r="437" spans="1:10" s="50" customFormat="1" ht="15.75" x14ac:dyDescent="0.25">
      <c r="A437" s="92" t="s">
        <v>962</v>
      </c>
      <c r="B437" s="93">
        <v>1600</v>
      </c>
      <c r="C437" s="93">
        <v>1600</v>
      </c>
      <c r="D437" s="93">
        <v>1600</v>
      </c>
      <c r="E437" s="93">
        <v>1600</v>
      </c>
      <c r="F437" s="93">
        <v>1600</v>
      </c>
      <c r="G437" s="93">
        <v>1600</v>
      </c>
      <c r="H437" s="93">
        <v>1600</v>
      </c>
      <c r="I437" s="93">
        <v>1600</v>
      </c>
      <c r="J437" s="93">
        <v>1600</v>
      </c>
    </row>
    <row r="438" spans="1:10" s="50" customFormat="1" ht="15.75" x14ac:dyDescent="0.25">
      <c r="A438" s="92" t="s">
        <v>1045</v>
      </c>
      <c r="B438" s="93">
        <v>1841</v>
      </c>
      <c r="C438" s="93">
        <v>1827.4226734194729</v>
      </c>
      <c r="D438" s="93">
        <v>1827.4226734194729</v>
      </c>
      <c r="E438" s="93">
        <v>1827.4226734194729</v>
      </c>
      <c r="F438" s="93">
        <v>1827.4226734194729</v>
      </c>
      <c r="G438" s="93">
        <v>1827.4226734194729</v>
      </c>
      <c r="H438" s="93">
        <v>1857.2727789642829</v>
      </c>
      <c r="I438" s="93">
        <v>1857.2727789642829</v>
      </c>
      <c r="J438" s="93">
        <v>1857.2727789642829</v>
      </c>
    </row>
    <row r="439" spans="1:10" s="50" customFormat="1" ht="15.75" x14ac:dyDescent="0.25">
      <c r="A439" s="92" t="s">
        <v>207</v>
      </c>
      <c r="B439" s="93">
        <v>2040.7210472362199</v>
      </c>
      <c r="C439" s="93">
        <v>2040.7210472362199</v>
      </c>
      <c r="D439" s="93">
        <v>2040.7210472362199</v>
      </c>
      <c r="E439" s="93">
        <v>2040.7210472362199</v>
      </c>
      <c r="F439" s="93">
        <v>2040.7210472362199</v>
      </c>
      <c r="G439" s="93">
        <v>2040.7210472362199</v>
      </c>
      <c r="H439" s="93">
        <v>2040.7210472362199</v>
      </c>
      <c r="I439" s="93">
        <v>2040.7210472362199</v>
      </c>
      <c r="J439" s="93">
        <v>2040.7210472362199</v>
      </c>
    </row>
    <row r="440" spans="1:10" s="50" customFormat="1" ht="15.75" x14ac:dyDescent="0.25">
      <c r="A440" s="92" t="s">
        <v>1134</v>
      </c>
      <c r="B440" s="93"/>
      <c r="C440" s="93"/>
      <c r="D440" s="93"/>
      <c r="E440" s="93"/>
      <c r="F440" s="93"/>
      <c r="G440" s="93">
        <v>1400</v>
      </c>
      <c r="H440" s="93">
        <v>1492.785276350266</v>
      </c>
      <c r="I440" s="93">
        <v>1492.785276350266</v>
      </c>
      <c r="J440" s="93">
        <v>1492.785276350266</v>
      </c>
    </row>
    <row r="441" spans="1:10" s="50" customFormat="1" ht="15.75" x14ac:dyDescent="0.25">
      <c r="A441" s="92" t="s">
        <v>165</v>
      </c>
      <c r="B441" s="93">
        <v>1877.0746304568017</v>
      </c>
      <c r="C441" s="93">
        <v>1877.0746304568017</v>
      </c>
      <c r="D441" s="93">
        <v>1877.0746304568017</v>
      </c>
      <c r="E441" s="93">
        <v>1877.0746304568017</v>
      </c>
      <c r="F441" s="93">
        <v>1877.0746304568017</v>
      </c>
      <c r="G441" s="93">
        <v>1877.0746304568017</v>
      </c>
      <c r="H441" s="93">
        <v>1830.4560981255629</v>
      </c>
      <c r="I441" s="93">
        <v>1830.4560981255629</v>
      </c>
      <c r="J441" s="93">
        <v>1830.4560981255629</v>
      </c>
    </row>
    <row r="442" spans="1:10" s="50" customFormat="1" ht="15.75" x14ac:dyDescent="0.25">
      <c r="A442" s="92" t="s">
        <v>451</v>
      </c>
      <c r="B442" s="93">
        <v>2100</v>
      </c>
      <c r="C442" s="93">
        <v>2100</v>
      </c>
      <c r="D442" s="93">
        <v>2100</v>
      </c>
      <c r="E442" s="93">
        <v>2100</v>
      </c>
      <c r="F442" s="93">
        <v>2100</v>
      </c>
      <c r="G442" s="93">
        <v>2100</v>
      </c>
      <c r="H442" s="93">
        <v>2100</v>
      </c>
      <c r="I442" s="93">
        <v>2100</v>
      </c>
      <c r="J442" s="93">
        <v>2100</v>
      </c>
    </row>
    <row r="443" spans="1:10" s="50" customFormat="1" ht="15.75" x14ac:dyDescent="0.25">
      <c r="A443" s="92" t="s">
        <v>116</v>
      </c>
      <c r="B443" s="93">
        <v>1600.3006620620997</v>
      </c>
      <c r="C443" s="93">
        <v>1600.3006620620997</v>
      </c>
      <c r="D443" s="93">
        <v>1600.3006620620997</v>
      </c>
      <c r="E443" s="93">
        <v>1574</v>
      </c>
      <c r="F443" s="93">
        <v>1574</v>
      </c>
      <c r="G443" s="93">
        <v>1574</v>
      </c>
      <c r="H443" s="93">
        <v>1453.7846350681693</v>
      </c>
      <c r="I443" s="93">
        <v>1453.7846350681693</v>
      </c>
      <c r="J443" s="93">
        <v>1453.7846350681693</v>
      </c>
    </row>
    <row r="444" spans="1:10" s="50" customFormat="1" ht="15.75" x14ac:dyDescent="0.25">
      <c r="A444" s="92" t="s">
        <v>120</v>
      </c>
      <c r="B444" s="93">
        <v>1400</v>
      </c>
      <c r="C444" s="93">
        <v>1400</v>
      </c>
      <c r="D444" s="93">
        <v>1400</v>
      </c>
      <c r="E444" s="93">
        <v>1400</v>
      </c>
      <c r="F444" s="93">
        <v>1400</v>
      </c>
      <c r="G444" s="93">
        <v>1400</v>
      </c>
      <c r="H444" s="93">
        <v>1400</v>
      </c>
      <c r="I444" s="93">
        <v>1400</v>
      </c>
      <c r="J444" s="93">
        <v>1400</v>
      </c>
    </row>
    <row r="445" spans="1:10" s="50" customFormat="1" ht="15.75" x14ac:dyDescent="0.25">
      <c r="A445" s="92" t="s">
        <v>827</v>
      </c>
      <c r="B445" s="93">
        <v>1189.5820628676106</v>
      </c>
      <c r="C445" s="93">
        <v>1189.5820628676106</v>
      </c>
      <c r="D445" s="93">
        <v>1189.5820628676106</v>
      </c>
      <c r="E445" s="93">
        <v>1189.5820628676106</v>
      </c>
      <c r="F445" s="93">
        <v>1189.5820628676106</v>
      </c>
      <c r="G445" s="93">
        <v>1189.5820628676106</v>
      </c>
      <c r="H445" s="93">
        <v>1189.5820628676106</v>
      </c>
      <c r="I445" s="93">
        <v>1189.5820628676106</v>
      </c>
      <c r="J445" s="93">
        <v>1189.5820628676106</v>
      </c>
    </row>
    <row r="446" spans="1:10" s="50" customFormat="1" ht="15.75" x14ac:dyDescent="0.25">
      <c r="A446" s="92" t="s">
        <v>643</v>
      </c>
      <c r="B446" s="93">
        <v>1352.8867798448366</v>
      </c>
      <c r="C446" s="93">
        <v>1352.8867798448366</v>
      </c>
      <c r="D446" s="93">
        <v>1352.8867798448366</v>
      </c>
      <c r="E446" s="93">
        <v>1352.8867798448366</v>
      </c>
      <c r="F446" s="93">
        <v>1352.8867798448366</v>
      </c>
      <c r="G446" s="93">
        <v>1352.8867798448366</v>
      </c>
      <c r="H446" s="93">
        <v>1352.8867798448366</v>
      </c>
      <c r="I446" s="93">
        <v>1352.8867798448366</v>
      </c>
      <c r="J446" s="93">
        <v>1352.8867798448366</v>
      </c>
    </row>
    <row r="447" spans="1:10" s="50" customFormat="1" ht="15.75" x14ac:dyDescent="0.25">
      <c r="A447" s="92" t="s">
        <v>399</v>
      </c>
      <c r="B447" s="93">
        <v>1900</v>
      </c>
      <c r="C447" s="93">
        <v>1900</v>
      </c>
      <c r="D447" s="93">
        <v>1900</v>
      </c>
      <c r="E447" s="93">
        <v>1900</v>
      </c>
      <c r="F447" s="93">
        <v>1900</v>
      </c>
      <c r="G447" s="93">
        <v>1900</v>
      </c>
      <c r="H447" s="93">
        <v>1900</v>
      </c>
      <c r="I447" s="93">
        <v>1900</v>
      </c>
      <c r="J447" s="93">
        <v>1900</v>
      </c>
    </row>
    <row r="448" spans="1:10" s="50" customFormat="1" ht="15.75" x14ac:dyDescent="0.25">
      <c r="A448" s="92" t="s">
        <v>623</v>
      </c>
      <c r="B448" s="93">
        <v>1300.66626232354</v>
      </c>
      <c r="C448" s="93">
        <v>1300.66626232354</v>
      </c>
      <c r="D448" s="93">
        <v>1300.66626232354</v>
      </c>
      <c r="E448" s="93">
        <v>1300.66626232354</v>
      </c>
      <c r="F448" s="93">
        <v>1300.66626232354</v>
      </c>
      <c r="G448" s="93">
        <v>1300.66626232354</v>
      </c>
      <c r="H448" s="93">
        <v>1300.66626232354</v>
      </c>
      <c r="I448" s="93">
        <v>1300.66626232354</v>
      </c>
      <c r="J448" s="93">
        <v>1300.66626232354</v>
      </c>
    </row>
    <row r="449" spans="1:10" s="50" customFormat="1" ht="15.75" x14ac:dyDescent="0.25">
      <c r="A449" s="92" t="s">
        <v>55</v>
      </c>
      <c r="B449" s="93">
        <v>1600</v>
      </c>
      <c r="C449" s="93">
        <v>1600</v>
      </c>
      <c r="D449" s="93">
        <v>1600</v>
      </c>
      <c r="E449" s="93">
        <v>1600</v>
      </c>
      <c r="F449" s="93">
        <v>1600</v>
      </c>
      <c r="G449" s="93">
        <v>1600</v>
      </c>
      <c r="H449" s="93">
        <v>1600</v>
      </c>
      <c r="I449" s="93">
        <v>1600</v>
      </c>
      <c r="J449" s="93">
        <v>1600</v>
      </c>
    </row>
    <row r="450" spans="1:10" s="50" customFormat="1" ht="15.75" x14ac:dyDescent="0.25">
      <c r="A450" s="92" t="s">
        <v>836</v>
      </c>
      <c r="B450" s="93">
        <v>1312.6052030572264</v>
      </c>
      <c r="C450" s="93">
        <v>1301.2650913075863</v>
      </c>
      <c r="D450" s="93">
        <v>1341</v>
      </c>
      <c r="E450" s="93">
        <v>1341</v>
      </c>
      <c r="F450" s="93">
        <v>1341</v>
      </c>
      <c r="G450" s="93">
        <v>1341</v>
      </c>
      <c r="H450" s="93">
        <v>1341</v>
      </c>
      <c r="I450" s="93">
        <v>1341</v>
      </c>
      <c r="J450" s="93">
        <v>1341</v>
      </c>
    </row>
    <row r="451" spans="1:10" s="50" customFormat="1" ht="15.75" x14ac:dyDescent="0.25">
      <c r="A451" s="92" t="s">
        <v>104</v>
      </c>
      <c r="B451" s="93">
        <v>1867</v>
      </c>
      <c r="C451" s="93">
        <v>1867</v>
      </c>
      <c r="D451" s="93">
        <v>1867</v>
      </c>
      <c r="E451" s="93">
        <v>1787</v>
      </c>
      <c r="F451" s="93">
        <v>1787</v>
      </c>
      <c r="G451" s="93">
        <v>1787</v>
      </c>
      <c r="H451" s="93">
        <v>1787</v>
      </c>
      <c r="I451" s="93">
        <v>1787</v>
      </c>
      <c r="J451" s="93">
        <v>1787</v>
      </c>
    </row>
    <row r="452" spans="1:10" s="50" customFormat="1" ht="15.75" x14ac:dyDescent="0.25">
      <c r="A452" s="92" t="s">
        <v>986</v>
      </c>
      <c r="B452" s="93">
        <v>1697</v>
      </c>
      <c r="C452" s="93">
        <v>1723.7936052588675</v>
      </c>
      <c r="D452" s="93">
        <v>1723.7936052588675</v>
      </c>
      <c r="E452" s="93">
        <v>1723.7936052588675</v>
      </c>
      <c r="F452" s="93">
        <v>1723.7936052588675</v>
      </c>
      <c r="G452" s="93">
        <v>1723.7936052588675</v>
      </c>
      <c r="H452" s="93">
        <v>1696.3818490232411</v>
      </c>
      <c r="I452" s="93">
        <v>1637</v>
      </c>
      <c r="J452" s="93">
        <v>1637</v>
      </c>
    </row>
    <row r="453" spans="1:10" s="50" customFormat="1" ht="15.75" x14ac:dyDescent="0.25">
      <c r="A453" s="92" t="s">
        <v>557</v>
      </c>
      <c r="B453" s="93">
        <v>1200</v>
      </c>
      <c r="C453" s="93">
        <v>1200</v>
      </c>
      <c r="D453" s="93">
        <v>1200</v>
      </c>
      <c r="E453" s="93">
        <v>1200</v>
      </c>
      <c r="F453" s="93">
        <v>1200</v>
      </c>
      <c r="G453" s="93">
        <v>1200</v>
      </c>
      <c r="H453" s="93">
        <v>1200</v>
      </c>
      <c r="I453" s="93">
        <v>1200</v>
      </c>
      <c r="J453" s="93">
        <v>1200</v>
      </c>
    </row>
    <row r="454" spans="1:10" s="50" customFormat="1" ht="15.75" x14ac:dyDescent="0.25">
      <c r="A454" s="92" t="s">
        <v>591</v>
      </c>
      <c r="B454" s="93">
        <v>2468.4114409920899</v>
      </c>
      <c r="C454" s="93">
        <v>2468.4114409920899</v>
      </c>
      <c r="D454" s="93">
        <v>2468.4114409920899</v>
      </c>
      <c r="E454" s="93">
        <v>2468.4114409920899</v>
      </c>
      <c r="F454" s="93">
        <v>2468.4114409920899</v>
      </c>
      <c r="G454" s="93">
        <v>2468.4114409920899</v>
      </c>
      <c r="H454" s="93">
        <v>2468.4114409920899</v>
      </c>
      <c r="I454" s="93">
        <v>2468.4114409920899</v>
      </c>
      <c r="J454" s="93">
        <v>2468.4114409920899</v>
      </c>
    </row>
    <row r="455" spans="1:10" s="50" customFormat="1" ht="15.75" x14ac:dyDescent="0.25">
      <c r="A455" s="92" t="s">
        <v>1087</v>
      </c>
      <c r="B455" s="93">
        <v>1400</v>
      </c>
      <c r="C455" s="93">
        <v>1425.702144774307</v>
      </c>
      <c r="D455" s="93">
        <v>1425.702144774307</v>
      </c>
      <c r="E455" s="93">
        <v>1425.702144774307</v>
      </c>
      <c r="F455" s="93">
        <v>1425.702144774307</v>
      </c>
      <c r="G455" s="93">
        <v>1425.702144774307</v>
      </c>
      <c r="H455" s="93">
        <v>1425.702144774307</v>
      </c>
      <c r="I455" s="93">
        <v>1425.702144774307</v>
      </c>
      <c r="J455" s="93">
        <v>1425.702144774307</v>
      </c>
    </row>
    <row r="456" spans="1:10" s="50" customFormat="1" ht="15.75" x14ac:dyDescent="0.25">
      <c r="A456" s="92" t="s">
        <v>226</v>
      </c>
      <c r="B456" s="93">
        <v>1200</v>
      </c>
      <c r="C456" s="93">
        <v>1200</v>
      </c>
      <c r="D456" s="93">
        <v>1200</v>
      </c>
      <c r="E456" s="93">
        <v>1200</v>
      </c>
      <c r="F456" s="93">
        <v>1200</v>
      </c>
      <c r="G456" s="93">
        <v>1200</v>
      </c>
      <c r="H456" s="93">
        <v>1200</v>
      </c>
      <c r="I456" s="93">
        <v>1200</v>
      </c>
      <c r="J456" s="93">
        <v>1200</v>
      </c>
    </row>
    <row r="457" spans="1:10" s="50" customFormat="1" ht="15.75" x14ac:dyDescent="0.25">
      <c r="A457" s="92" t="s">
        <v>776</v>
      </c>
      <c r="B457" s="93">
        <v>1438.0326962593513</v>
      </c>
      <c r="C457" s="93">
        <v>1438.0326962593513</v>
      </c>
      <c r="D457" s="93">
        <v>1438.0326962593513</v>
      </c>
      <c r="E457" s="93">
        <v>1466</v>
      </c>
      <c r="F457" s="93">
        <v>1466</v>
      </c>
      <c r="G457" s="93">
        <v>1499.1483294945119</v>
      </c>
      <c r="H457" s="93">
        <v>1499.1483294945119</v>
      </c>
      <c r="I457" s="93">
        <v>1537</v>
      </c>
      <c r="J457" s="93">
        <v>1537</v>
      </c>
    </row>
    <row r="458" spans="1:10" s="50" customFormat="1" ht="15.75" x14ac:dyDescent="0.25">
      <c r="A458" s="92" t="s">
        <v>963</v>
      </c>
      <c r="B458" s="93">
        <v>1666.6473889745125</v>
      </c>
      <c r="C458" s="93">
        <v>1666.6473889745125</v>
      </c>
      <c r="D458" s="93">
        <v>1666.6473889745125</v>
      </c>
      <c r="E458" s="93">
        <v>1666.6473889745125</v>
      </c>
      <c r="F458" s="93">
        <v>1666.6473889745125</v>
      </c>
      <c r="G458" s="93">
        <v>1666.6473889745125</v>
      </c>
      <c r="H458" s="93">
        <v>1666.6473889745125</v>
      </c>
      <c r="I458" s="93">
        <v>1666.6473889745125</v>
      </c>
      <c r="J458" s="93">
        <v>1666.6473889745125</v>
      </c>
    </row>
    <row r="459" spans="1:10" s="50" customFormat="1" ht="15.75" x14ac:dyDescent="0.25">
      <c r="A459" s="92" t="s">
        <v>781</v>
      </c>
      <c r="B459" s="93">
        <v>1251.5567658056245</v>
      </c>
      <c r="C459" s="93">
        <v>1251.5567658056245</v>
      </c>
      <c r="D459" s="93">
        <v>1251.5567658056245</v>
      </c>
      <c r="E459" s="93">
        <v>1251.5567658056245</v>
      </c>
      <c r="F459" s="93">
        <v>1251.5567658056245</v>
      </c>
      <c r="G459" s="93">
        <v>1251.5567658056245</v>
      </c>
      <c r="H459" s="93">
        <v>1251.5567658056245</v>
      </c>
      <c r="I459" s="93">
        <v>1251.5567658056245</v>
      </c>
      <c r="J459" s="93">
        <v>1251.5567658056245</v>
      </c>
    </row>
    <row r="460" spans="1:10" s="50" customFormat="1" ht="15.75" x14ac:dyDescent="0.25">
      <c r="A460" s="92" t="s">
        <v>1153</v>
      </c>
      <c r="B460" s="93"/>
      <c r="C460" s="93"/>
      <c r="D460" s="93"/>
      <c r="E460" s="93"/>
      <c r="F460" s="93"/>
      <c r="G460" s="93"/>
      <c r="H460" s="93">
        <v>1200</v>
      </c>
      <c r="I460" s="93">
        <v>1267</v>
      </c>
      <c r="J460" s="93">
        <v>1267</v>
      </c>
    </row>
    <row r="461" spans="1:10" s="50" customFormat="1" ht="15.75" x14ac:dyDescent="0.25">
      <c r="A461" s="92" t="s">
        <v>507</v>
      </c>
      <c r="B461" s="93">
        <v>1400</v>
      </c>
      <c r="C461" s="93">
        <v>1400</v>
      </c>
      <c r="D461" s="93">
        <v>1400</v>
      </c>
      <c r="E461" s="93">
        <v>1400</v>
      </c>
      <c r="F461" s="93">
        <v>1400</v>
      </c>
      <c r="G461" s="93">
        <v>1400</v>
      </c>
      <c r="H461" s="93">
        <v>1400</v>
      </c>
      <c r="I461" s="93">
        <v>1400</v>
      </c>
      <c r="J461" s="93">
        <v>1400</v>
      </c>
    </row>
    <row r="462" spans="1:10" s="50" customFormat="1" ht="15.75" x14ac:dyDescent="0.25">
      <c r="A462" s="92" t="s">
        <v>191</v>
      </c>
      <c r="B462" s="93">
        <v>1200</v>
      </c>
      <c r="C462" s="93">
        <v>1200</v>
      </c>
      <c r="D462" s="93">
        <v>1200</v>
      </c>
      <c r="E462" s="93">
        <v>1200</v>
      </c>
      <c r="F462" s="93">
        <v>1200</v>
      </c>
      <c r="G462" s="93">
        <v>1200</v>
      </c>
      <c r="H462" s="93">
        <v>1200</v>
      </c>
      <c r="I462" s="93">
        <v>1200</v>
      </c>
      <c r="J462" s="93">
        <v>1200</v>
      </c>
    </row>
    <row r="463" spans="1:10" s="50" customFormat="1" ht="15.75" x14ac:dyDescent="0.25">
      <c r="A463" s="92" t="s">
        <v>501</v>
      </c>
      <c r="B463" s="93">
        <v>1778.8918757582453</v>
      </c>
      <c r="C463" s="93">
        <v>1778.8918757582453</v>
      </c>
      <c r="D463" s="93">
        <v>1778.8918757582453</v>
      </c>
      <c r="E463" s="93">
        <v>1778.8918757582453</v>
      </c>
      <c r="F463" s="93">
        <v>1778.8918757582453</v>
      </c>
      <c r="G463" s="93">
        <v>1778.8918757582453</v>
      </c>
      <c r="H463" s="93">
        <v>1778.8918757582453</v>
      </c>
      <c r="I463" s="93">
        <v>1778.8918757582453</v>
      </c>
      <c r="J463" s="93">
        <v>1778.8918757582453</v>
      </c>
    </row>
    <row r="464" spans="1:10" s="50" customFormat="1" ht="15.75" x14ac:dyDescent="0.25">
      <c r="A464" s="92" t="s">
        <v>1131</v>
      </c>
      <c r="B464" s="93"/>
      <c r="C464" s="93"/>
      <c r="D464" s="93"/>
      <c r="E464" s="93"/>
      <c r="F464" s="93"/>
      <c r="G464" s="93">
        <v>1600</v>
      </c>
      <c r="H464" s="93">
        <v>1628.0891568852687</v>
      </c>
      <c r="I464" s="93">
        <v>1628.0891568852687</v>
      </c>
      <c r="J464" s="93">
        <v>1628.0891568852687</v>
      </c>
    </row>
    <row r="465" spans="1:10" s="50" customFormat="1" ht="15.75" x14ac:dyDescent="0.25">
      <c r="A465" s="92" t="s">
        <v>667</v>
      </c>
      <c r="B465" s="93">
        <v>2034.9786054125914</v>
      </c>
      <c r="C465" s="93">
        <v>2034.9786054125914</v>
      </c>
      <c r="D465" s="93">
        <v>2034.9786054125914</v>
      </c>
      <c r="E465" s="93">
        <v>2034.9786054125914</v>
      </c>
      <c r="F465" s="93">
        <v>2034.9786054125914</v>
      </c>
      <c r="G465" s="93">
        <v>2034.9786054125914</v>
      </c>
      <c r="H465" s="93">
        <v>2034.9786054125914</v>
      </c>
      <c r="I465" s="93">
        <v>2034.9786054125914</v>
      </c>
      <c r="J465" s="93">
        <v>2034.9786054125914</v>
      </c>
    </row>
    <row r="466" spans="1:10" s="50" customFormat="1" ht="15.75" x14ac:dyDescent="0.25">
      <c r="A466" s="92" t="s">
        <v>680</v>
      </c>
      <c r="B466" s="93">
        <v>1290.176817441753</v>
      </c>
      <c r="C466" s="93">
        <v>1346.680759723205</v>
      </c>
      <c r="D466" s="93">
        <v>1346.680759723205</v>
      </c>
      <c r="E466" s="93">
        <v>1346.680759723205</v>
      </c>
      <c r="F466" s="93">
        <v>1346.680759723205</v>
      </c>
      <c r="G466" s="93">
        <v>1383.4144570239716</v>
      </c>
      <c r="H466" s="93">
        <v>1383.4144570239716</v>
      </c>
      <c r="I466" s="93">
        <v>1391</v>
      </c>
      <c r="J466" s="93">
        <v>1391</v>
      </c>
    </row>
    <row r="467" spans="1:10" s="50" customFormat="1" ht="15.75" x14ac:dyDescent="0.25">
      <c r="A467" s="92" t="s">
        <v>652</v>
      </c>
      <c r="B467" s="93">
        <v>1708</v>
      </c>
      <c r="C467" s="93">
        <v>1713.8064593774718</v>
      </c>
      <c r="D467" s="93">
        <v>1738</v>
      </c>
      <c r="E467" s="93">
        <v>1719</v>
      </c>
      <c r="F467" s="93">
        <v>1735.8923373102061</v>
      </c>
      <c r="G467" s="93">
        <v>1725.6520921803472</v>
      </c>
      <c r="H467" s="93">
        <v>1716.343955557232</v>
      </c>
      <c r="I467" s="93">
        <v>1732</v>
      </c>
      <c r="J467" s="93">
        <v>1732</v>
      </c>
    </row>
    <row r="468" spans="1:10" s="50" customFormat="1" ht="15.75" x14ac:dyDescent="0.25">
      <c r="A468" s="92" t="s">
        <v>1135</v>
      </c>
      <c r="B468" s="93"/>
      <c r="C468" s="93"/>
      <c r="D468" s="93"/>
      <c r="E468" s="93"/>
      <c r="F468" s="93"/>
      <c r="G468" s="93">
        <v>1400</v>
      </c>
      <c r="H468" s="93">
        <v>1541.3711140795801</v>
      </c>
      <c r="I468" s="93">
        <v>1541.3711140795801</v>
      </c>
      <c r="J468" s="93">
        <v>1541.3711140795801</v>
      </c>
    </row>
    <row r="469" spans="1:10" s="50" customFormat="1" ht="15.75" x14ac:dyDescent="0.25">
      <c r="A469" s="92" t="s">
        <v>239</v>
      </c>
      <c r="B469" s="93">
        <v>1848</v>
      </c>
      <c r="C469" s="93">
        <v>1848</v>
      </c>
      <c r="D469" s="93">
        <v>1848</v>
      </c>
      <c r="E469" s="93">
        <v>1848</v>
      </c>
      <c r="F469" s="93">
        <v>1848</v>
      </c>
      <c r="G469" s="93">
        <v>1848</v>
      </c>
      <c r="H469" s="93">
        <v>1848</v>
      </c>
      <c r="I469" s="93">
        <v>1848</v>
      </c>
      <c r="J469" s="93">
        <v>1848</v>
      </c>
    </row>
    <row r="470" spans="1:10" s="50" customFormat="1" ht="15.75" x14ac:dyDescent="0.25">
      <c r="A470" s="92" t="s">
        <v>180</v>
      </c>
      <c r="B470" s="93">
        <v>1538</v>
      </c>
      <c r="C470" s="93">
        <v>1574.4844275741555</v>
      </c>
      <c r="D470" s="93">
        <v>1522</v>
      </c>
      <c r="E470" s="93">
        <v>1522</v>
      </c>
      <c r="F470" s="93">
        <v>1522.844375920374</v>
      </c>
      <c r="G470" s="93">
        <v>1553.3324565580965</v>
      </c>
      <c r="H470" s="93">
        <v>1464.4737556405996</v>
      </c>
      <c r="I470" s="93">
        <v>1478</v>
      </c>
      <c r="J470" s="93">
        <v>1478</v>
      </c>
    </row>
    <row r="471" spans="1:10" s="50" customFormat="1" ht="15.75" x14ac:dyDescent="0.25">
      <c r="A471" s="92" t="s">
        <v>512</v>
      </c>
      <c r="B471" s="93">
        <v>1328.5289299591484</v>
      </c>
      <c r="C471" s="93">
        <v>1328.5289299591484</v>
      </c>
      <c r="D471" s="93">
        <v>1328.5289299591484</v>
      </c>
      <c r="E471" s="93">
        <v>1328.5289299591484</v>
      </c>
      <c r="F471" s="93">
        <v>1328.5289299591484</v>
      </c>
      <c r="G471" s="93">
        <v>1328.5289299591484</v>
      </c>
      <c r="H471" s="93">
        <v>1328.5289299591484</v>
      </c>
      <c r="I471" s="93">
        <v>1328.5289299591484</v>
      </c>
      <c r="J471" s="93">
        <v>1328.5289299591484</v>
      </c>
    </row>
    <row r="472" spans="1:10" s="50" customFormat="1" ht="15.75" x14ac:dyDescent="0.25">
      <c r="A472" s="92" t="s">
        <v>1055</v>
      </c>
      <c r="B472" s="93">
        <v>1637</v>
      </c>
      <c r="C472" s="93">
        <v>1637</v>
      </c>
      <c r="D472" s="93">
        <v>1637</v>
      </c>
      <c r="E472" s="93">
        <v>1637</v>
      </c>
      <c r="F472" s="93">
        <v>1637</v>
      </c>
      <c r="G472" s="93">
        <v>1637</v>
      </c>
      <c r="H472" s="93">
        <v>1637</v>
      </c>
      <c r="I472" s="93">
        <v>1637</v>
      </c>
      <c r="J472" s="93">
        <v>1637</v>
      </c>
    </row>
    <row r="473" spans="1:10" s="50" customFormat="1" ht="15.75" x14ac:dyDescent="0.25">
      <c r="A473" s="92" t="s">
        <v>987</v>
      </c>
      <c r="B473" s="93">
        <v>1476</v>
      </c>
      <c r="C473" s="93">
        <v>1476</v>
      </c>
      <c r="D473" s="93">
        <v>1427</v>
      </c>
      <c r="E473" s="93">
        <v>1427</v>
      </c>
      <c r="F473" s="93">
        <v>1427</v>
      </c>
      <c r="G473" s="93">
        <v>1427</v>
      </c>
      <c r="H473" s="93">
        <v>1427</v>
      </c>
      <c r="I473" s="93">
        <v>1400</v>
      </c>
      <c r="J473" s="93">
        <v>1400</v>
      </c>
    </row>
    <row r="474" spans="1:10" s="50" customFormat="1" ht="15.75" x14ac:dyDescent="0.25">
      <c r="A474" s="92" t="s">
        <v>676</v>
      </c>
      <c r="B474" s="93">
        <v>1559.7182440819172</v>
      </c>
      <c r="C474" s="93">
        <v>1559.7182440819172</v>
      </c>
      <c r="D474" s="93">
        <v>1559.7182440819172</v>
      </c>
      <c r="E474" s="93">
        <v>1559.7182440819172</v>
      </c>
      <c r="F474" s="93">
        <v>1559.7182440819172</v>
      </c>
      <c r="G474" s="93">
        <v>1559.7182440819172</v>
      </c>
      <c r="H474" s="93">
        <v>1559.7182440819172</v>
      </c>
      <c r="I474" s="93">
        <v>1559.7182440819172</v>
      </c>
      <c r="J474" s="93">
        <v>1559.7182440819172</v>
      </c>
    </row>
    <row r="475" spans="1:10" s="50" customFormat="1" ht="15.75" x14ac:dyDescent="0.25">
      <c r="A475" s="92" t="s">
        <v>1079</v>
      </c>
      <c r="B475" s="93">
        <v>1513</v>
      </c>
      <c r="C475" s="93">
        <v>1534.801365601669</v>
      </c>
      <c r="D475" s="93">
        <v>1516</v>
      </c>
      <c r="E475" s="93">
        <v>1516</v>
      </c>
      <c r="F475" s="93">
        <v>1487.7496004081188</v>
      </c>
      <c r="G475" s="93">
        <v>1480.4079893366679</v>
      </c>
      <c r="H475" s="93">
        <v>1469.7179032259687</v>
      </c>
      <c r="I475" s="93">
        <v>1527</v>
      </c>
      <c r="J475" s="93">
        <v>1527</v>
      </c>
    </row>
    <row r="476" spans="1:10" s="50" customFormat="1" ht="15.75" x14ac:dyDescent="0.25">
      <c r="A476" s="92" t="s">
        <v>1067</v>
      </c>
      <c r="B476" s="93">
        <v>1617</v>
      </c>
      <c r="C476" s="93">
        <v>1589.5062052551973</v>
      </c>
      <c r="D476" s="93">
        <v>1589.5062052551973</v>
      </c>
      <c r="E476" s="93">
        <v>1589.5062052551973</v>
      </c>
      <c r="F476" s="93">
        <v>1543.1679471878908</v>
      </c>
      <c r="G476" s="93">
        <v>1543.1679471878908</v>
      </c>
      <c r="H476" s="93">
        <v>1542.4682472515653</v>
      </c>
      <c r="I476" s="93">
        <v>1568</v>
      </c>
      <c r="J476" s="93">
        <v>1568</v>
      </c>
    </row>
    <row r="477" spans="1:10" s="50" customFormat="1" ht="15.75" x14ac:dyDescent="0.25">
      <c r="A477" s="92" t="s">
        <v>1060</v>
      </c>
      <c r="B477" s="93">
        <v>1701</v>
      </c>
      <c r="C477" s="93">
        <v>1677.5684516126062</v>
      </c>
      <c r="D477" s="93">
        <v>1677.5684516126062</v>
      </c>
      <c r="E477" s="93">
        <v>1677.5684516126062</v>
      </c>
      <c r="F477" s="93">
        <v>1677.5684516126062</v>
      </c>
      <c r="G477" s="93">
        <v>1677.5684516126062</v>
      </c>
      <c r="H477" s="93">
        <v>1657.0798963060688</v>
      </c>
      <c r="I477" s="93">
        <v>1681</v>
      </c>
      <c r="J477" s="93">
        <v>1681</v>
      </c>
    </row>
    <row r="478" spans="1:10" s="50" customFormat="1" ht="15.75" x14ac:dyDescent="0.25">
      <c r="A478" s="92" t="s">
        <v>59</v>
      </c>
      <c r="B478" s="93">
        <v>1633.5380113216111</v>
      </c>
      <c r="C478" s="93">
        <v>1632.6572018464469</v>
      </c>
      <c r="D478" s="93">
        <v>1632.6572018464469</v>
      </c>
      <c r="E478" s="93">
        <v>1632.6572018464469</v>
      </c>
      <c r="F478" s="93">
        <v>1632.6572018464469</v>
      </c>
      <c r="G478" s="93">
        <v>1632.6572018464469</v>
      </c>
      <c r="H478" s="93">
        <v>1632.6572018464469</v>
      </c>
      <c r="I478" s="93">
        <v>1632.6572018464469</v>
      </c>
      <c r="J478" s="93">
        <v>1632.6572018464469</v>
      </c>
    </row>
    <row r="479" spans="1:10" s="50" customFormat="1" ht="15.75" x14ac:dyDescent="0.25">
      <c r="A479" s="92" t="s">
        <v>392</v>
      </c>
      <c r="B479" s="93">
        <v>1815</v>
      </c>
      <c r="C479" s="93">
        <v>1815</v>
      </c>
      <c r="D479" s="93">
        <v>1815</v>
      </c>
      <c r="E479" s="93">
        <v>1815</v>
      </c>
      <c r="F479" s="93">
        <v>1815</v>
      </c>
      <c r="G479" s="93">
        <v>1815</v>
      </c>
      <c r="H479" s="93">
        <v>1824.0131296547659</v>
      </c>
      <c r="I479" s="93">
        <v>1824.0131296547659</v>
      </c>
      <c r="J479" s="93">
        <v>1824.0131296547659</v>
      </c>
    </row>
    <row r="480" spans="1:10" s="50" customFormat="1" ht="15.75" x14ac:dyDescent="0.25">
      <c r="A480" s="92" t="s">
        <v>375</v>
      </c>
      <c r="B480" s="93">
        <v>1800</v>
      </c>
      <c r="C480" s="93">
        <v>1800</v>
      </c>
      <c r="D480" s="93">
        <v>1800</v>
      </c>
      <c r="E480" s="93">
        <v>1800</v>
      </c>
      <c r="F480" s="93">
        <v>1800</v>
      </c>
      <c r="G480" s="93">
        <v>1800</v>
      </c>
      <c r="H480" s="93">
        <v>1800</v>
      </c>
      <c r="I480" s="93">
        <v>1800</v>
      </c>
      <c r="J480" s="93">
        <v>1800</v>
      </c>
    </row>
    <row r="481" spans="1:10" s="50" customFormat="1" ht="15.75" x14ac:dyDescent="0.25">
      <c r="A481" s="92" t="s">
        <v>964</v>
      </c>
      <c r="B481" s="93">
        <v>1704.586467839903</v>
      </c>
      <c r="C481" s="93">
        <v>1704.586467839903</v>
      </c>
      <c r="D481" s="93">
        <v>1704.586467839903</v>
      </c>
      <c r="E481" s="93">
        <v>1704.586467839903</v>
      </c>
      <c r="F481" s="93">
        <v>1704.586467839903</v>
      </c>
      <c r="G481" s="93">
        <v>1704.586467839903</v>
      </c>
      <c r="H481" s="93">
        <v>1704.586467839903</v>
      </c>
      <c r="I481" s="93">
        <v>1704.586467839903</v>
      </c>
      <c r="J481" s="93">
        <v>1704.586467839903</v>
      </c>
    </row>
    <row r="482" spans="1:10" s="50" customFormat="1" ht="15.75" x14ac:dyDescent="0.25">
      <c r="A482" s="92" t="s">
        <v>810</v>
      </c>
      <c r="B482" s="93">
        <v>1830</v>
      </c>
      <c r="C482" s="93">
        <v>1861.1800295910389</v>
      </c>
      <c r="D482" s="93">
        <v>1852</v>
      </c>
      <c r="E482" s="93">
        <v>1842</v>
      </c>
      <c r="F482" s="93">
        <v>1770.0759212363978</v>
      </c>
      <c r="G482" s="93">
        <v>1770.0759212363978</v>
      </c>
      <c r="H482" s="93">
        <v>1738.1194647130258</v>
      </c>
      <c r="I482" s="93">
        <v>1795</v>
      </c>
      <c r="J482" s="93">
        <v>1862.1030225017803</v>
      </c>
    </row>
    <row r="483" spans="1:10" s="50" customFormat="1" ht="15.75" x14ac:dyDescent="0.25">
      <c r="A483" s="92" t="s">
        <v>450</v>
      </c>
      <c r="B483" s="93">
        <v>1800</v>
      </c>
      <c r="C483" s="93">
        <v>1800</v>
      </c>
      <c r="D483" s="93">
        <v>1800</v>
      </c>
      <c r="E483" s="93">
        <v>1800</v>
      </c>
      <c r="F483" s="93">
        <v>1800</v>
      </c>
      <c r="G483" s="93">
        <v>1800</v>
      </c>
      <c r="H483" s="93">
        <v>1800</v>
      </c>
      <c r="I483" s="93">
        <v>1800</v>
      </c>
      <c r="J483" s="93">
        <v>1800</v>
      </c>
    </row>
    <row r="484" spans="1:10" s="50" customFormat="1" ht="15.75" x14ac:dyDescent="0.25">
      <c r="A484" s="92" t="s">
        <v>965</v>
      </c>
      <c r="B484" s="93">
        <v>1212.4045670635728</v>
      </c>
      <c r="C484" s="93">
        <v>1212.4045670635728</v>
      </c>
      <c r="D484" s="93">
        <v>1212.4045670635728</v>
      </c>
      <c r="E484" s="93">
        <v>1212.4045670635728</v>
      </c>
      <c r="F484" s="93">
        <v>1212.4045670635728</v>
      </c>
      <c r="G484" s="93">
        <v>1212.4045670635728</v>
      </c>
      <c r="H484" s="93">
        <v>1212.4045670635728</v>
      </c>
      <c r="I484" s="93">
        <v>1212.4045670635728</v>
      </c>
      <c r="J484" s="93">
        <v>1212.4045670635728</v>
      </c>
    </row>
    <row r="485" spans="1:10" s="50" customFormat="1" ht="15.75" x14ac:dyDescent="0.25">
      <c r="A485" s="92" t="s">
        <v>820</v>
      </c>
      <c r="B485" s="93">
        <v>1192.880510058937</v>
      </c>
      <c r="C485" s="93">
        <v>1192.880510058937</v>
      </c>
      <c r="D485" s="93">
        <v>1192.880510058937</v>
      </c>
      <c r="E485" s="93">
        <v>1192.880510058937</v>
      </c>
      <c r="F485" s="93">
        <v>1192.880510058937</v>
      </c>
      <c r="G485" s="93">
        <v>1192.880510058937</v>
      </c>
      <c r="H485" s="93">
        <v>1192.880510058937</v>
      </c>
      <c r="I485" s="93">
        <v>1192.880510058937</v>
      </c>
      <c r="J485" s="93">
        <v>1192.880510058937</v>
      </c>
    </row>
    <row r="486" spans="1:10" s="50" customFormat="1" ht="15.75" x14ac:dyDescent="0.25">
      <c r="A486" s="92" t="s">
        <v>1099</v>
      </c>
      <c r="B486" s="93"/>
      <c r="C486" s="93">
        <v>1200</v>
      </c>
      <c r="D486" s="93">
        <v>1206</v>
      </c>
      <c r="E486" s="93">
        <v>1206</v>
      </c>
      <c r="F486" s="93">
        <v>1206</v>
      </c>
      <c r="G486" s="93">
        <v>1206</v>
      </c>
      <c r="H486" s="93">
        <v>1206</v>
      </c>
      <c r="I486" s="93">
        <v>1206</v>
      </c>
      <c r="J486" s="93">
        <v>1206</v>
      </c>
    </row>
    <row r="487" spans="1:10" s="50" customFormat="1" ht="15.75" x14ac:dyDescent="0.25">
      <c r="A487" s="92" t="s">
        <v>595</v>
      </c>
      <c r="B487" s="93">
        <v>1453</v>
      </c>
      <c r="C487" s="93">
        <v>1453</v>
      </c>
      <c r="D487" s="93">
        <v>1414</v>
      </c>
      <c r="E487" s="93">
        <v>1414</v>
      </c>
      <c r="F487" s="93">
        <v>1414</v>
      </c>
      <c r="G487" s="93">
        <v>1414</v>
      </c>
      <c r="H487" s="93">
        <v>1414</v>
      </c>
      <c r="I487" s="93">
        <v>1414</v>
      </c>
      <c r="J487" s="93">
        <v>1414</v>
      </c>
    </row>
    <row r="488" spans="1:10" s="79" customFormat="1" ht="15.75" x14ac:dyDescent="0.25">
      <c r="A488" s="92" t="s">
        <v>94</v>
      </c>
      <c r="B488" s="93">
        <v>2095.7788615293266</v>
      </c>
      <c r="C488" s="93">
        <v>2095.7788615293266</v>
      </c>
      <c r="D488" s="93">
        <v>2095.7788615293266</v>
      </c>
      <c r="E488" s="93">
        <v>2095.7788615293266</v>
      </c>
      <c r="F488" s="93">
        <v>2095.7788615293266</v>
      </c>
      <c r="G488" s="93">
        <v>2095.7788615293266</v>
      </c>
      <c r="H488" s="93">
        <v>2018.5500556191826</v>
      </c>
      <c r="I488" s="93">
        <v>1963</v>
      </c>
      <c r="J488" s="93">
        <v>1963</v>
      </c>
    </row>
    <row r="489" spans="1:10" s="79" customFormat="1" ht="15.75" x14ac:dyDescent="0.25">
      <c r="A489" s="92" t="s">
        <v>458</v>
      </c>
      <c r="B489" s="93">
        <v>1800</v>
      </c>
      <c r="C489" s="93">
        <v>1800</v>
      </c>
      <c r="D489" s="93">
        <v>1800</v>
      </c>
      <c r="E489" s="93">
        <v>1800</v>
      </c>
      <c r="F489" s="93">
        <v>1800</v>
      </c>
      <c r="G489" s="93">
        <v>1800</v>
      </c>
      <c r="H489" s="93">
        <v>1800</v>
      </c>
      <c r="I489" s="93">
        <v>1834</v>
      </c>
      <c r="J489" s="93">
        <v>1834</v>
      </c>
    </row>
    <row r="490" spans="1:10" s="79" customFormat="1" ht="15.75" x14ac:dyDescent="0.25">
      <c r="A490" s="92" t="s">
        <v>57</v>
      </c>
      <c r="B490" s="93">
        <v>1871.5470354568415</v>
      </c>
      <c r="C490" s="93">
        <v>1871.5470354568415</v>
      </c>
      <c r="D490" s="93">
        <v>1871.5470354568415</v>
      </c>
      <c r="E490" s="93">
        <v>1871.5470354568415</v>
      </c>
      <c r="F490" s="93">
        <v>1871.5470354568415</v>
      </c>
      <c r="G490" s="93">
        <v>1869.3057403197606</v>
      </c>
      <c r="H490" s="93">
        <v>1869.3057403197606</v>
      </c>
      <c r="I490" s="93">
        <v>1891</v>
      </c>
      <c r="J490" s="93">
        <v>1891</v>
      </c>
    </row>
    <row r="491" spans="1:10" s="79" customFormat="1" ht="15.75" x14ac:dyDescent="0.25">
      <c r="A491" s="92" t="s">
        <v>418</v>
      </c>
      <c r="B491" s="93">
        <v>1800</v>
      </c>
      <c r="C491" s="93">
        <v>1800</v>
      </c>
      <c r="D491" s="93">
        <v>1800</v>
      </c>
      <c r="E491" s="93">
        <v>1800</v>
      </c>
      <c r="F491" s="93">
        <v>1800</v>
      </c>
      <c r="G491" s="93">
        <v>1800</v>
      </c>
      <c r="H491" s="93">
        <v>1842.3885565228368</v>
      </c>
      <c r="I491" s="93">
        <v>1820</v>
      </c>
      <c r="J491" s="93">
        <v>1820</v>
      </c>
    </row>
    <row r="492" spans="1:10" s="79" customFormat="1" ht="15.75" x14ac:dyDescent="0.25">
      <c r="A492" s="92" t="s">
        <v>1014</v>
      </c>
      <c r="B492" s="93">
        <v>2054</v>
      </c>
      <c r="C492" s="93">
        <v>2054</v>
      </c>
      <c r="D492" s="93">
        <v>2021</v>
      </c>
      <c r="E492" s="93">
        <v>2021</v>
      </c>
      <c r="F492" s="93">
        <v>2021</v>
      </c>
      <c r="G492" s="93">
        <v>2021</v>
      </c>
      <c r="H492" s="93">
        <v>1990.920620577323</v>
      </c>
      <c r="I492" s="93">
        <v>1990.920620577323</v>
      </c>
      <c r="J492" s="93">
        <v>1990.920620577323</v>
      </c>
    </row>
    <row r="493" spans="1:10" s="79" customFormat="1" ht="15.75" x14ac:dyDescent="0.25">
      <c r="A493" s="92" t="s">
        <v>126</v>
      </c>
      <c r="B493" s="93">
        <v>2021</v>
      </c>
      <c r="C493" s="93">
        <v>2021</v>
      </c>
      <c r="D493" s="93">
        <v>2021</v>
      </c>
      <c r="E493" s="93">
        <v>2021</v>
      </c>
      <c r="F493" s="93">
        <v>2021</v>
      </c>
      <c r="G493" s="93">
        <v>2021</v>
      </c>
      <c r="H493" s="93">
        <v>2040.0948734793137</v>
      </c>
      <c r="I493" s="93">
        <v>2003</v>
      </c>
      <c r="J493" s="93">
        <v>2003</v>
      </c>
    </row>
    <row r="494" spans="1:10" s="79" customFormat="1" ht="15.75" x14ac:dyDescent="0.25">
      <c r="A494" s="92" t="s">
        <v>823</v>
      </c>
      <c r="B494" s="93">
        <v>1196.1149234728425</v>
      </c>
      <c r="C494" s="93">
        <v>1196.1149234728425</v>
      </c>
      <c r="D494" s="93">
        <v>1196.1149234728425</v>
      </c>
      <c r="E494" s="93">
        <v>1196.1149234728425</v>
      </c>
      <c r="F494" s="93">
        <v>1196.1149234728425</v>
      </c>
      <c r="G494" s="93">
        <v>1196.1149234728425</v>
      </c>
      <c r="H494" s="93">
        <v>1196.1149234728425</v>
      </c>
      <c r="I494" s="93">
        <v>1196.1149234728425</v>
      </c>
      <c r="J494" s="93">
        <v>1196.1149234728425</v>
      </c>
    </row>
    <row r="495" spans="1:10" s="79" customFormat="1" ht="15.75" x14ac:dyDescent="0.25">
      <c r="A495" s="92" t="s">
        <v>1030</v>
      </c>
      <c r="B495" s="93">
        <v>1436.8582266149826</v>
      </c>
      <c r="C495" s="93">
        <v>1455.6009611791076</v>
      </c>
      <c r="D495" s="93">
        <v>1459</v>
      </c>
      <c r="E495" s="93">
        <v>1459</v>
      </c>
      <c r="F495" s="93">
        <v>1459</v>
      </c>
      <c r="G495" s="93">
        <v>1459</v>
      </c>
      <c r="H495" s="93">
        <v>1459</v>
      </c>
      <c r="I495" s="93">
        <v>1459</v>
      </c>
      <c r="J495" s="93">
        <v>1459</v>
      </c>
    </row>
    <row r="496" spans="1:10" s="79" customFormat="1" ht="15.75" x14ac:dyDescent="0.25">
      <c r="A496" s="92" t="s">
        <v>837</v>
      </c>
      <c r="B496" s="93">
        <v>1835</v>
      </c>
      <c r="C496" s="93">
        <v>1835</v>
      </c>
      <c r="D496" s="93">
        <v>1835</v>
      </c>
      <c r="E496" s="93">
        <v>1835</v>
      </c>
      <c r="F496" s="93">
        <v>1835</v>
      </c>
      <c r="G496" s="93">
        <v>1835</v>
      </c>
      <c r="H496" s="93">
        <v>1784.5928961678467</v>
      </c>
      <c r="I496" s="93">
        <v>1784.5928961678467</v>
      </c>
      <c r="J496" s="93">
        <v>1784.5928961678467</v>
      </c>
    </row>
    <row r="497" spans="1:10" s="79" customFormat="1" ht="15.75" x14ac:dyDescent="0.25">
      <c r="A497" s="92" t="s">
        <v>408</v>
      </c>
      <c r="B497" s="93">
        <v>1400</v>
      </c>
      <c r="C497" s="93">
        <v>1400</v>
      </c>
      <c r="D497" s="93">
        <v>1400</v>
      </c>
      <c r="E497" s="93">
        <v>1400</v>
      </c>
      <c r="F497" s="93">
        <v>1400</v>
      </c>
      <c r="G497" s="93">
        <v>1400</v>
      </c>
      <c r="H497" s="93">
        <v>1482.2670665581886</v>
      </c>
      <c r="I497" s="93">
        <v>1482.2670665581886</v>
      </c>
      <c r="J497" s="93">
        <v>1482.2670665581886</v>
      </c>
    </row>
    <row r="498" spans="1:10" s="79" customFormat="1" ht="15.75" x14ac:dyDescent="0.25">
      <c r="A498" s="92" t="s">
        <v>708</v>
      </c>
      <c r="B498" s="93">
        <v>1513.1171188087908</v>
      </c>
      <c r="C498" s="93">
        <v>1513.1171188087908</v>
      </c>
      <c r="D498" s="93">
        <v>1513.1171188087908</v>
      </c>
      <c r="E498" s="93">
        <v>1513.1171188087908</v>
      </c>
      <c r="F498" s="93">
        <v>1513.1171188087908</v>
      </c>
      <c r="G498" s="93">
        <v>1513.1171188087908</v>
      </c>
      <c r="H498" s="93">
        <v>1488.0688556660541</v>
      </c>
      <c r="I498" s="93">
        <v>1488.0688556660541</v>
      </c>
      <c r="J498" s="93">
        <v>1488.0688556660541</v>
      </c>
    </row>
    <row r="499" spans="1:10" s="81" customFormat="1" ht="15.75" x14ac:dyDescent="0.25">
      <c r="A499" s="92" t="s">
        <v>510</v>
      </c>
      <c r="B499" s="93">
        <v>1243.671872822737</v>
      </c>
      <c r="C499" s="93">
        <v>1243.671872822737</v>
      </c>
      <c r="D499" s="93">
        <v>1243.671872822737</v>
      </c>
      <c r="E499" s="93">
        <v>1243.671872822737</v>
      </c>
      <c r="F499" s="93">
        <v>1243.671872822737</v>
      </c>
      <c r="G499" s="93">
        <v>1243.671872822737</v>
      </c>
      <c r="H499" s="93">
        <v>1243.671872822737</v>
      </c>
      <c r="I499" s="93">
        <v>1243.671872822737</v>
      </c>
      <c r="J499" s="93">
        <v>1243.671872822737</v>
      </c>
    </row>
    <row r="500" spans="1:10" ht="15.75" x14ac:dyDescent="0.25">
      <c r="A500" s="92" t="s">
        <v>1031</v>
      </c>
      <c r="B500" s="93">
        <v>1661.8258826492984</v>
      </c>
      <c r="C500" s="93">
        <v>1780.9933988893995</v>
      </c>
      <c r="D500" s="93">
        <v>1760</v>
      </c>
      <c r="E500" s="93">
        <v>1760</v>
      </c>
      <c r="F500" s="93">
        <v>1789.6546133710945</v>
      </c>
      <c r="G500" s="93">
        <v>1789.6546133710945</v>
      </c>
      <c r="H500" s="93">
        <v>1882.4270731750514</v>
      </c>
      <c r="I500" s="93">
        <v>1949</v>
      </c>
      <c r="J500" s="93">
        <v>1949</v>
      </c>
    </row>
    <row r="501" spans="1:10" ht="15.75" x14ac:dyDescent="0.25">
      <c r="A501" s="92" t="s">
        <v>796</v>
      </c>
      <c r="B501" s="93">
        <v>1872.3867872973535</v>
      </c>
      <c r="C501" s="93">
        <v>1872.3867872973535</v>
      </c>
      <c r="D501" s="93">
        <v>1872.3867872973535</v>
      </c>
      <c r="E501" s="93">
        <v>1872.3867872973535</v>
      </c>
      <c r="F501" s="93">
        <v>1872.3867872973535</v>
      </c>
      <c r="G501" s="93">
        <v>1872.3867872973535</v>
      </c>
      <c r="H501" s="93">
        <v>1872.3867872973535</v>
      </c>
      <c r="I501" s="93">
        <v>1872.3867872973535</v>
      </c>
      <c r="J501" s="93">
        <v>1872.3867872973535</v>
      </c>
    </row>
    <row r="502" spans="1:10" ht="15.75" x14ac:dyDescent="0.25">
      <c r="A502" s="92" t="s">
        <v>102</v>
      </c>
      <c r="B502" s="93">
        <v>2013</v>
      </c>
      <c r="C502" s="93">
        <v>2013</v>
      </c>
      <c r="D502" s="93">
        <v>2013</v>
      </c>
      <c r="E502" s="93">
        <v>2013</v>
      </c>
      <c r="F502" s="93">
        <v>2013</v>
      </c>
      <c r="G502" s="93">
        <v>2013</v>
      </c>
      <c r="H502" s="93">
        <v>1970.4517207651804</v>
      </c>
      <c r="I502" s="93">
        <v>1938</v>
      </c>
      <c r="J502" s="93">
        <v>1938</v>
      </c>
    </row>
    <row r="503" spans="1:10" ht="15.75" x14ac:dyDescent="0.25">
      <c r="A503" s="92" t="s">
        <v>216</v>
      </c>
      <c r="B503" s="93">
        <v>1200</v>
      </c>
      <c r="C503" s="93">
        <v>1200</v>
      </c>
      <c r="D503" s="93">
        <v>1200</v>
      </c>
      <c r="E503" s="93">
        <v>1200</v>
      </c>
      <c r="F503" s="93">
        <v>1200</v>
      </c>
      <c r="G503" s="93">
        <v>1200</v>
      </c>
      <c r="H503" s="93">
        <v>1200</v>
      </c>
      <c r="I503" s="93">
        <v>1200</v>
      </c>
      <c r="J503" s="93">
        <v>1200</v>
      </c>
    </row>
    <row r="504" spans="1:10" ht="15.75" x14ac:dyDescent="0.25">
      <c r="A504" s="92" t="s">
        <v>748</v>
      </c>
      <c r="B504" s="93">
        <v>1357.1358726129276</v>
      </c>
      <c r="C504" s="93">
        <v>1357.1358726129276</v>
      </c>
      <c r="D504" s="93">
        <v>1357.1358726129276</v>
      </c>
      <c r="E504" s="93">
        <v>1357.1358726129276</v>
      </c>
      <c r="F504" s="93">
        <v>1357.1358726129276</v>
      </c>
      <c r="G504" s="93">
        <v>1357.1358726129276</v>
      </c>
      <c r="H504" s="93">
        <v>1357.1358726129276</v>
      </c>
      <c r="I504" s="93">
        <v>1357.1358726129276</v>
      </c>
      <c r="J504" s="93">
        <v>1357.1358726129276</v>
      </c>
    </row>
    <row r="505" spans="1:10" ht="15.75" x14ac:dyDescent="0.25">
      <c r="A505" s="92" t="s">
        <v>662</v>
      </c>
      <c r="B505" s="93">
        <v>1762</v>
      </c>
      <c r="C505" s="93">
        <v>1762</v>
      </c>
      <c r="D505" s="93">
        <v>1762</v>
      </c>
      <c r="E505" s="93">
        <v>1762</v>
      </c>
      <c r="F505" s="93">
        <v>1762</v>
      </c>
      <c r="G505" s="93">
        <v>1762</v>
      </c>
      <c r="H505" s="93">
        <v>1762</v>
      </c>
      <c r="I505" s="93">
        <v>1762</v>
      </c>
      <c r="J505" s="93">
        <v>1762</v>
      </c>
    </row>
    <row r="506" spans="1:10" ht="15.75" x14ac:dyDescent="0.25">
      <c r="A506" s="92" t="s">
        <v>447</v>
      </c>
      <c r="B506" s="93">
        <v>1200</v>
      </c>
      <c r="C506" s="93">
        <v>1200</v>
      </c>
      <c r="D506" s="93">
        <v>1200</v>
      </c>
      <c r="E506" s="93">
        <v>1200</v>
      </c>
      <c r="F506" s="93">
        <v>1200</v>
      </c>
      <c r="G506" s="93">
        <v>1200</v>
      </c>
      <c r="H506" s="93">
        <v>1200</v>
      </c>
      <c r="I506" s="93">
        <v>1200</v>
      </c>
      <c r="J506" s="93">
        <v>1200</v>
      </c>
    </row>
    <row r="507" spans="1:10" ht="15.75" x14ac:dyDescent="0.25">
      <c r="A507" s="92" t="s">
        <v>218</v>
      </c>
      <c r="B507" s="93">
        <v>1288.0070990117924</v>
      </c>
      <c r="C507" s="93">
        <v>1288.0070990117924</v>
      </c>
      <c r="D507" s="93">
        <v>1288.0070990117924</v>
      </c>
      <c r="E507" s="93">
        <v>1288.0070990117924</v>
      </c>
      <c r="F507" s="93">
        <v>1288.0070990117924</v>
      </c>
      <c r="G507" s="93">
        <v>1288.0070990117924</v>
      </c>
      <c r="H507" s="93">
        <v>1288.0070990117924</v>
      </c>
      <c r="I507" s="93">
        <v>1288.0070990117924</v>
      </c>
      <c r="J507" s="93">
        <v>1288.0070990117924</v>
      </c>
    </row>
    <row r="508" spans="1:10" s="81" customFormat="1" ht="15.75" x14ac:dyDescent="0.25">
      <c r="A508" s="92" t="s">
        <v>69</v>
      </c>
      <c r="B508" s="93">
        <v>2036</v>
      </c>
      <c r="C508" s="93">
        <v>2036</v>
      </c>
      <c r="D508" s="93">
        <v>2036</v>
      </c>
      <c r="E508" s="93">
        <v>2036</v>
      </c>
      <c r="F508" s="93">
        <v>2036</v>
      </c>
      <c r="G508" s="93">
        <v>2036</v>
      </c>
      <c r="H508" s="93">
        <v>1993.7231284885418</v>
      </c>
      <c r="I508" s="93">
        <v>1993.7231284885418</v>
      </c>
      <c r="J508" s="93">
        <v>1993.7231284885418</v>
      </c>
    </row>
    <row r="509" spans="1:10" s="81" customFormat="1" ht="15.75" x14ac:dyDescent="0.25">
      <c r="A509" s="92" t="s">
        <v>219</v>
      </c>
      <c r="B509" s="93">
        <v>1200</v>
      </c>
      <c r="C509" s="93">
        <v>1200</v>
      </c>
      <c r="D509" s="93">
        <v>1200</v>
      </c>
      <c r="E509" s="93">
        <v>1200</v>
      </c>
      <c r="F509" s="93">
        <v>1200</v>
      </c>
      <c r="G509" s="93">
        <v>1200</v>
      </c>
      <c r="H509" s="93">
        <v>1200</v>
      </c>
      <c r="I509" s="93">
        <v>1200</v>
      </c>
      <c r="J509" s="93">
        <v>1200</v>
      </c>
    </row>
    <row r="510" spans="1:10" s="81" customFormat="1" ht="15.75" x14ac:dyDescent="0.25">
      <c r="A510" s="92" t="s">
        <v>582</v>
      </c>
      <c r="B510" s="93">
        <v>1271.9462442857568</v>
      </c>
      <c r="C510" s="93">
        <v>1271.9462442857568</v>
      </c>
      <c r="D510" s="93">
        <v>1271.9462442857568</v>
      </c>
      <c r="E510" s="93">
        <v>1271.9462442857568</v>
      </c>
      <c r="F510" s="93">
        <v>1271.9462442857568</v>
      </c>
      <c r="G510" s="93">
        <v>1271.9462442857568</v>
      </c>
      <c r="H510" s="93">
        <v>1271.9462442857568</v>
      </c>
      <c r="I510" s="93">
        <v>1271.9462442857568</v>
      </c>
      <c r="J510" s="93">
        <v>1271.9462442857568</v>
      </c>
    </row>
    <row r="511" spans="1:10" s="81" customFormat="1" ht="15.75" x14ac:dyDescent="0.25">
      <c r="A511" s="92" t="s">
        <v>1113</v>
      </c>
      <c r="B511" s="93"/>
      <c r="C511" s="93"/>
      <c r="D511" s="93"/>
      <c r="E511" s="93">
        <v>1200</v>
      </c>
      <c r="F511" s="93">
        <v>1200</v>
      </c>
      <c r="G511" s="93">
        <v>1200</v>
      </c>
      <c r="H511" s="93">
        <v>1200</v>
      </c>
      <c r="I511" s="93">
        <v>1200</v>
      </c>
      <c r="J511" s="93">
        <v>1200</v>
      </c>
    </row>
    <row r="512" spans="1:10" s="81" customFormat="1" ht="15.75" x14ac:dyDescent="0.25">
      <c r="A512" s="92" t="s">
        <v>706</v>
      </c>
      <c r="B512" s="93">
        <v>1315.7999852788516</v>
      </c>
      <c r="C512" s="93">
        <v>1315.7999852788516</v>
      </c>
      <c r="D512" s="93">
        <v>1315.7999852788516</v>
      </c>
      <c r="E512" s="93">
        <v>1315.7999852788516</v>
      </c>
      <c r="F512" s="93">
        <v>1315.7999852788516</v>
      </c>
      <c r="G512" s="93">
        <v>1373.3619954882324</v>
      </c>
      <c r="H512" s="93">
        <v>1373.3619954882324</v>
      </c>
      <c r="I512" s="93">
        <v>1347</v>
      </c>
      <c r="J512" s="93">
        <v>1347</v>
      </c>
    </row>
    <row r="513" spans="1:10" s="91" customFormat="1" ht="15.75" x14ac:dyDescent="0.25">
      <c r="A513" s="92" t="s">
        <v>1117</v>
      </c>
      <c r="B513" s="93"/>
      <c r="C513" s="93"/>
      <c r="D513" s="93"/>
      <c r="E513" s="93">
        <v>1200</v>
      </c>
      <c r="F513" s="93">
        <v>1200</v>
      </c>
      <c r="G513" s="93">
        <v>1200</v>
      </c>
      <c r="H513" s="93">
        <v>1200</v>
      </c>
      <c r="I513" s="93">
        <v>1200</v>
      </c>
      <c r="J513" s="93">
        <v>1200</v>
      </c>
    </row>
    <row r="514" spans="1:10" s="91" customFormat="1" ht="15.75" x14ac:dyDescent="0.25">
      <c r="A514" s="92" t="s">
        <v>499</v>
      </c>
      <c r="B514" s="93">
        <v>1200</v>
      </c>
      <c r="C514" s="93">
        <v>1200</v>
      </c>
      <c r="D514" s="93">
        <v>1200</v>
      </c>
      <c r="E514" s="93">
        <v>1200</v>
      </c>
      <c r="F514" s="93">
        <v>1200</v>
      </c>
      <c r="G514" s="93">
        <v>1200</v>
      </c>
      <c r="H514" s="93">
        <v>1200</v>
      </c>
      <c r="I514" s="93">
        <v>1200</v>
      </c>
      <c r="J514" s="93">
        <v>1200</v>
      </c>
    </row>
    <row r="515" spans="1:10" s="91" customFormat="1" ht="15.75" x14ac:dyDescent="0.25">
      <c r="A515" s="92" t="s">
        <v>228</v>
      </c>
      <c r="B515" s="93">
        <v>1200</v>
      </c>
      <c r="C515" s="93">
        <v>1200</v>
      </c>
      <c r="D515" s="93">
        <v>1200</v>
      </c>
      <c r="E515" s="93">
        <v>1200</v>
      </c>
      <c r="F515" s="93">
        <v>1200</v>
      </c>
      <c r="G515" s="93">
        <v>1200</v>
      </c>
      <c r="H515" s="93">
        <v>1200</v>
      </c>
      <c r="I515" s="93">
        <v>1200</v>
      </c>
      <c r="J515" s="93">
        <v>1200</v>
      </c>
    </row>
    <row r="516" spans="1:10" s="91" customFormat="1" ht="15.75" x14ac:dyDescent="0.25">
      <c r="A516" s="92" t="s">
        <v>491</v>
      </c>
      <c r="B516" s="93">
        <v>1200</v>
      </c>
      <c r="C516" s="93">
        <v>1200</v>
      </c>
      <c r="D516" s="93">
        <v>1200</v>
      </c>
      <c r="E516" s="93">
        <v>1200</v>
      </c>
      <c r="F516" s="93">
        <v>1200</v>
      </c>
      <c r="G516" s="93">
        <v>1200</v>
      </c>
      <c r="H516" s="93">
        <v>1200</v>
      </c>
      <c r="I516" s="93">
        <v>1200</v>
      </c>
      <c r="J516" s="93">
        <v>1200</v>
      </c>
    </row>
    <row r="517" spans="1:10" s="91" customFormat="1" ht="15.75" x14ac:dyDescent="0.25">
      <c r="A517" s="92" t="s">
        <v>397</v>
      </c>
      <c r="B517" s="93">
        <v>1790</v>
      </c>
      <c r="C517" s="93">
        <v>1790</v>
      </c>
      <c r="D517" s="93">
        <v>1790</v>
      </c>
      <c r="E517" s="93">
        <v>1790</v>
      </c>
      <c r="F517" s="93">
        <v>1790</v>
      </c>
      <c r="G517" s="93">
        <v>1790</v>
      </c>
      <c r="H517" s="93">
        <v>1790</v>
      </c>
      <c r="I517" s="93">
        <v>1790</v>
      </c>
      <c r="J517" s="93">
        <v>1790</v>
      </c>
    </row>
    <row r="518" spans="1:10" s="91" customFormat="1" ht="15.75" x14ac:dyDescent="0.25">
      <c r="A518" s="92" t="s">
        <v>389</v>
      </c>
      <c r="B518" s="93">
        <v>2218</v>
      </c>
      <c r="C518" s="93">
        <v>2218</v>
      </c>
      <c r="D518" s="93">
        <v>2218</v>
      </c>
      <c r="E518" s="93">
        <v>2218</v>
      </c>
      <c r="F518" s="93">
        <v>2218</v>
      </c>
      <c r="G518" s="93">
        <v>2218</v>
      </c>
      <c r="H518" s="93">
        <v>2155.907692090007</v>
      </c>
      <c r="I518" s="93">
        <v>2155.907692090007</v>
      </c>
      <c r="J518" s="93">
        <v>2155.907692090007</v>
      </c>
    </row>
    <row r="519" spans="1:10" s="91" customFormat="1" ht="15.75" x14ac:dyDescent="0.25">
      <c r="A519" s="92" t="s">
        <v>54</v>
      </c>
      <c r="B519" s="93">
        <v>1398.975893782547</v>
      </c>
      <c r="C519" s="93">
        <v>1398.975893782547</v>
      </c>
      <c r="D519" s="93">
        <v>1398.975893782547</v>
      </c>
      <c r="E519" s="93">
        <v>1398.975893782547</v>
      </c>
      <c r="F519" s="93">
        <v>1398.975893782547</v>
      </c>
      <c r="G519" s="93">
        <v>1398.975893782547</v>
      </c>
      <c r="H519" s="93">
        <v>1398.975893782547</v>
      </c>
      <c r="I519" s="93">
        <v>1481</v>
      </c>
      <c r="J519" s="93">
        <v>1481</v>
      </c>
    </row>
    <row r="520" spans="1:10" s="91" customFormat="1" ht="15.75" x14ac:dyDescent="0.25">
      <c r="A520" s="92" t="s">
        <v>1032</v>
      </c>
      <c r="B520" s="93">
        <v>1441.3830097724331</v>
      </c>
      <c r="C520" s="93">
        <v>1441.3830097724331</v>
      </c>
      <c r="D520" s="93">
        <v>1441.3830097724331</v>
      </c>
      <c r="E520" s="93">
        <v>1441.3830097724331</v>
      </c>
      <c r="F520" s="93">
        <v>1441.3830097724331</v>
      </c>
      <c r="G520" s="93">
        <v>1441.3830097724331</v>
      </c>
      <c r="H520" s="93">
        <v>1441.3830097724331</v>
      </c>
      <c r="I520" s="93">
        <v>1441.3830097724331</v>
      </c>
      <c r="J520" s="93">
        <v>1441.3830097724331</v>
      </c>
    </row>
    <row r="521" spans="1:10" s="91" customFormat="1" ht="15.75" x14ac:dyDescent="0.25">
      <c r="A521" s="92" t="s">
        <v>406</v>
      </c>
      <c r="B521" s="93">
        <v>1593.7237313491228</v>
      </c>
      <c r="C521" s="93">
        <v>1593.7237313491228</v>
      </c>
      <c r="D521" s="93">
        <v>1593.7237313491228</v>
      </c>
      <c r="E521" s="93">
        <v>1593.7237313491228</v>
      </c>
      <c r="F521" s="93">
        <v>1593.7237313491228</v>
      </c>
      <c r="G521" s="93">
        <v>1593.7237313491228</v>
      </c>
      <c r="H521" s="93">
        <v>1593.7237313491228</v>
      </c>
      <c r="I521" s="93">
        <v>1593.7237313491228</v>
      </c>
      <c r="J521" s="93">
        <v>1593.7237313491228</v>
      </c>
    </row>
    <row r="522" spans="1:10" s="91" customFormat="1" ht="15.75" x14ac:dyDescent="0.25">
      <c r="A522" s="92" t="s">
        <v>107</v>
      </c>
      <c r="B522" s="93">
        <v>1711.1465415082741</v>
      </c>
      <c r="C522" s="93">
        <v>1711.1465415082741</v>
      </c>
      <c r="D522" s="93">
        <v>1711.1465415082741</v>
      </c>
      <c r="E522" s="93">
        <v>1711.1465415082741</v>
      </c>
      <c r="F522" s="93">
        <v>1711.1465415082741</v>
      </c>
      <c r="G522" s="93">
        <v>1711.1465415082741</v>
      </c>
      <c r="H522" s="93">
        <v>1695.8587590492896</v>
      </c>
      <c r="I522" s="93">
        <v>1695.8587590492896</v>
      </c>
      <c r="J522" s="93">
        <v>1695.8587590492896</v>
      </c>
    </row>
    <row r="523" spans="1:10" s="91" customFormat="1" ht="15.75" x14ac:dyDescent="0.25">
      <c r="A523" s="92" t="s">
        <v>811</v>
      </c>
      <c r="B523" s="93">
        <v>1447.238092689603</v>
      </c>
      <c r="C523" s="93">
        <v>1447.238092689603</v>
      </c>
      <c r="D523" s="93">
        <v>1447.238092689603</v>
      </c>
      <c r="E523" s="93">
        <v>1447.238092689603</v>
      </c>
      <c r="F523" s="93">
        <v>1447.238092689603</v>
      </c>
      <c r="G523" s="93">
        <v>1447.238092689603</v>
      </c>
      <c r="H523" s="93">
        <v>1447.238092689603</v>
      </c>
      <c r="I523" s="93">
        <v>1447.238092689603</v>
      </c>
      <c r="J523" s="93">
        <v>1447.238092689603</v>
      </c>
    </row>
    <row r="524" spans="1:10" s="91" customFormat="1" ht="15.75" x14ac:dyDescent="0.25">
      <c r="A524" s="92" t="s">
        <v>421</v>
      </c>
      <c r="B524" s="93">
        <v>1350.1304798606479</v>
      </c>
      <c r="C524" s="93">
        <v>1350.1304798606479</v>
      </c>
      <c r="D524" s="93">
        <v>1350.1304798606479</v>
      </c>
      <c r="E524" s="93">
        <v>1350.1304798606479</v>
      </c>
      <c r="F524" s="93">
        <v>1350.1304798606479</v>
      </c>
      <c r="G524" s="93">
        <v>1350.1304798606479</v>
      </c>
      <c r="H524" s="93">
        <v>1350.1304798606479</v>
      </c>
      <c r="I524" s="93">
        <v>1350.1304798606479</v>
      </c>
      <c r="J524" s="93">
        <v>1350.1304798606479</v>
      </c>
    </row>
    <row r="525" spans="1:10" s="91" customFormat="1" ht="15.75" x14ac:dyDescent="0.25">
      <c r="A525" s="92" t="s">
        <v>812</v>
      </c>
      <c r="B525" s="93">
        <v>1513.13724937539</v>
      </c>
      <c r="C525" s="93">
        <v>1513.13724937539</v>
      </c>
      <c r="D525" s="93">
        <v>1513.13724937539</v>
      </c>
      <c r="E525" s="93">
        <v>1513.13724937539</v>
      </c>
      <c r="F525" s="93">
        <v>1513.13724937539</v>
      </c>
      <c r="G525" s="93">
        <v>1513.13724937539</v>
      </c>
      <c r="H525" s="93">
        <v>1513.13724937539</v>
      </c>
      <c r="I525" s="93">
        <v>1513.13724937539</v>
      </c>
      <c r="J525" s="93">
        <v>1513.13724937539</v>
      </c>
    </row>
    <row r="526" spans="1:10" s="91" customFormat="1" ht="15.75" x14ac:dyDescent="0.25">
      <c r="A526" s="92" t="s">
        <v>505</v>
      </c>
      <c r="B526" s="93">
        <v>1200</v>
      </c>
      <c r="C526" s="93">
        <v>1200</v>
      </c>
      <c r="D526" s="93">
        <v>1200</v>
      </c>
      <c r="E526" s="93">
        <v>1200</v>
      </c>
      <c r="F526" s="93">
        <v>1200</v>
      </c>
      <c r="G526" s="93">
        <v>1200</v>
      </c>
      <c r="H526" s="93">
        <v>1200</v>
      </c>
      <c r="I526" s="93">
        <v>1200</v>
      </c>
      <c r="J526" s="93">
        <v>1200</v>
      </c>
    </row>
    <row r="527" spans="1:10" s="91" customFormat="1" ht="15.75" x14ac:dyDescent="0.25">
      <c r="A527" s="92" t="s">
        <v>1127</v>
      </c>
      <c r="B527" s="93"/>
      <c r="C527" s="93"/>
      <c r="D527" s="93"/>
      <c r="E527" s="93"/>
      <c r="F527" s="93">
        <v>1200</v>
      </c>
      <c r="G527" s="93">
        <v>1262.4750641676526</v>
      </c>
      <c r="H527" s="93">
        <v>1262.4750641676526</v>
      </c>
      <c r="I527" s="93">
        <v>1318</v>
      </c>
      <c r="J527" s="93">
        <v>1318</v>
      </c>
    </row>
    <row r="528" spans="1:10" s="91" customFormat="1" ht="15.75" x14ac:dyDescent="0.25">
      <c r="A528" s="92" t="s">
        <v>550</v>
      </c>
      <c r="B528" s="93">
        <v>1268.3940172050591</v>
      </c>
      <c r="C528" s="93">
        <v>1268.3940172050591</v>
      </c>
      <c r="D528" s="93">
        <v>1268.3940172050591</v>
      </c>
      <c r="E528" s="93">
        <v>1268.3940172050591</v>
      </c>
      <c r="F528" s="93">
        <v>1268.3940172050591</v>
      </c>
      <c r="G528" s="93">
        <v>1268.3940172050591</v>
      </c>
      <c r="H528" s="93">
        <v>1268.3940172050591</v>
      </c>
      <c r="I528" s="93">
        <v>1268.3940172050591</v>
      </c>
      <c r="J528" s="93">
        <v>1268.3940172050591</v>
      </c>
    </row>
    <row r="529" spans="1:10" s="91" customFormat="1" ht="15.75" x14ac:dyDescent="0.25">
      <c r="A529" s="92" t="s">
        <v>5</v>
      </c>
      <c r="B529" s="93">
        <v>1973.7908552260405</v>
      </c>
      <c r="C529" s="93">
        <v>1922.1485319889325</v>
      </c>
      <c r="D529" s="93">
        <v>1922.1485319889325</v>
      </c>
      <c r="E529" s="93">
        <v>1922.1485319889325</v>
      </c>
      <c r="F529" s="93">
        <v>1922.1485319889325</v>
      </c>
      <c r="G529" s="93">
        <v>1922.1485319889325</v>
      </c>
      <c r="H529" s="93">
        <v>1922.1485319889325</v>
      </c>
      <c r="I529" s="93">
        <v>1847</v>
      </c>
      <c r="J529" s="93">
        <v>1847</v>
      </c>
    </row>
    <row r="530" spans="1:10" s="91" customFormat="1" ht="15.75" x14ac:dyDescent="0.25">
      <c r="A530" s="92" t="s">
        <v>488</v>
      </c>
      <c r="B530" s="93">
        <v>1339.3447752708098</v>
      </c>
      <c r="C530" s="93">
        <v>1378.0327832394601</v>
      </c>
      <c r="D530" s="93">
        <v>1431</v>
      </c>
      <c r="E530" s="93">
        <v>1431</v>
      </c>
      <c r="F530" s="93">
        <v>1431</v>
      </c>
      <c r="G530" s="93">
        <v>1431</v>
      </c>
      <c r="H530" s="93">
        <v>1431</v>
      </c>
      <c r="I530" s="93">
        <v>1431</v>
      </c>
      <c r="J530" s="93">
        <v>1431</v>
      </c>
    </row>
    <row r="531" spans="1:10" s="91" customFormat="1" ht="15.75" x14ac:dyDescent="0.25">
      <c r="A531" s="92" t="s">
        <v>117</v>
      </c>
      <c r="B531" s="93">
        <v>1729</v>
      </c>
      <c r="C531" s="93">
        <v>1729</v>
      </c>
      <c r="D531" s="93">
        <v>1729</v>
      </c>
      <c r="E531" s="93">
        <v>1677</v>
      </c>
      <c r="F531" s="93">
        <v>1677</v>
      </c>
      <c r="G531" s="93">
        <v>1677</v>
      </c>
      <c r="H531" s="93">
        <v>1677</v>
      </c>
      <c r="I531" s="93">
        <v>1677</v>
      </c>
      <c r="J531" s="93">
        <v>1677</v>
      </c>
    </row>
    <row r="532" spans="1:10" s="91" customFormat="1" ht="15.75" x14ac:dyDescent="0.25">
      <c r="A532" s="92" t="s">
        <v>179</v>
      </c>
      <c r="B532" s="93">
        <v>1200</v>
      </c>
      <c r="C532" s="93">
        <v>1200</v>
      </c>
      <c r="D532" s="93">
        <v>1200</v>
      </c>
      <c r="E532" s="93">
        <v>1200</v>
      </c>
      <c r="F532" s="93">
        <v>1200</v>
      </c>
      <c r="G532" s="93">
        <v>1200</v>
      </c>
      <c r="H532" s="93">
        <v>1200</v>
      </c>
      <c r="I532" s="93">
        <v>1200</v>
      </c>
      <c r="J532" s="93">
        <v>1200</v>
      </c>
    </row>
    <row r="533" spans="1:10" s="91" customFormat="1" ht="15.75" x14ac:dyDescent="0.25">
      <c r="A533" s="92" t="s">
        <v>588</v>
      </c>
      <c r="B533" s="93">
        <v>1800</v>
      </c>
      <c r="C533" s="93">
        <v>1800</v>
      </c>
      <c r="D533" s="93">
        <v>1800</v>
      </c>
      <c r="E533" s="93">
        <v>1800</v>
      </c>
      <c r="F533" s="93">
        <v>1800</v>
      </c>
      <c r="G533" s="93">
        <v>1800</v>
      </c>
      <c r="H533" s="93">
        <v>1800</v>
      </c>
      <c r="I533" s="93">
        <v>1800</v>
      </c>
      <c r="J533" s="93">
        <v>1800</v>
      </c>
    </row>
    <row r="534" spans="1:10" s="91" customFormat="1" ht="15.75" x14ac:dyDescent="0.25">
      <c r="A534" s="92" t="s">
        <v>1105</v>
      </c>
      <c r="B534" s="93"/>
      <c r="C534" s="93"/>
      <c r="D534" s="93">
        <v>1400</v>
      </c>
      <c r="E534" s="93">
        <v>1455</v>
      </c>
      <c r="F534" s="93">
        <v>1455</v>
      </c>
      <c r="G534" s="93">
        <v>1455</v>
      </c>
      <c r="H534" s="93">
        <v>1455</v>
      </c>
      <c r="I534" s="93">
        <v>1455</v>
      </c>
      <c r="J534" s="93">
        <v>1455</v>
      </c>
    </row>
    <row r="535" spans="1:10" s="91" customFormat="1" ht="15.75" x14ac:dyDescent="0.25">
      <c r="A535" s="92" t="s">
        <v>20</v>
      </c>
      <c r="B535" s="93">
        <v>1868</v>
      </c>
      <c r="C535" s="93">
        <v>1868</v>
      </c>
      <c r="D535" s="93">
        <v>1868</v>
      </c>
      <c r="E535" s="93">
        <v>1817</v>
      </c>
      <c r="F535" s="93">
        <v>1817</v>
      </c>
      <c r="G535" s="93">
        <v>1817</v>
      </c>
      <c r="H535" s="93">
        <v>1817</v>
      </c>
      <c r="I535" s="93">
        <v>1817</v>
      </c>
      <c r="J535" s="93">
        <v>1817</v>
      </c>
    </row>
    <row r="536" spans="1:10" s="91" customFormat="1" ht="15.75" x14ac:dyDescent="0.25">
      <c r="A536" s="92" t="s">
        <v>187</v>
      </c>
      <c r="B536" s="93">
        <v>1800</v>
      </c>
      <c r="C536" s="93">
        <v>1800</v>
      </c>
      <c r="D536" s="93">
        <v>1800</v>
      </c>
      <c r="E536" s="93">
        <v>1800</v>
      </c>
      <c r="F536" s="93">
        <v>1800</v>
      </c>
      <c r="G536" s="93">
        <v>1800</v>
      </c>
      <c r="H536" s="93">
        <v>1800</v>
      </c>
      <c r="I536" s="93">
        <v>1800</v>
      </c>
      <c r="J536" s="93">
        <v>1800</v>
      </c>
    </row>
    <row r="537" spans="1:10" s="91" customFormat="1" ht="15.75" x14ac:dyDescent="0.25">
      <c r="A537" s="92" t="s">
        <v>707</v>
      </c>
      <c r="B537" s="93">
        <v>1195.4691169006765</v>
      </c>
      <c r="C537" s="93">
        <v>1195.4691169006765</v>
      </c>
      <c r="D537" s="93">
        <v>1195.4691169006765</v>
      </c>
      <c r="E537" s="93">
        <v>1195.4691169006765</v>
      </c>
      <c r="F537" s="93">
        <v>1195.4691169006765</v>
      </c>
      <c r="G537" s="93">
        <v>1195.4691169006765</v>
      </c>
      <c r="H537" s="93">
        <v>1195.4691169006765</v>
      </c>
      <c r="I537" s="93">
        <v>1195.4691169006765</v>
      </c>
      <c r="J537" s="93">
        <v>1195.4691169006765</v>
      </c>
    </row>
    <row r="538" spans="1:10" s="91" customFormat="1" ht="15.75" x14ac:dyDescent="0.25">
      <c r="A538" s="92" t="s">
        <v>1033</v>
      </c>
      <c r="B538" s="93">
        <v>1459.3545104383388</v>
      </c>
      <c r="C538" s="93">
        <v>1436.673861030205</v>
      </c>
      <c r="D538" s="93">
        <v>1447</v>
      </c>
      <c r="E538" s="93">
        <v>1447</v>
      </c>
      <c r="F538" s="93">
        <v>1447</v>
      </c>
      <c r="G538" s="93">
        <v>1447</v>
      </c>
      <c r="H538" s="93">
        <v>1447</v>
      </c>
      <c r="I538" s="93">
        <v>1447</v>
      </c>
      <c r="J538" s="93">
        <v>1447</v>
      </c>
    </row>
    <row r="539" spans="1:10" s="91" customFormat="1" ht="15.75" x14ac:dyDescent="0.25">
      <c r="A539" s="92" t="s">
        <v>966</v>
      </c>
      <c r="B539" s="93">
        <v>1200</v>
      </c>
      <c r="C539" s="93">
        <v>1200</v>
      </c>
      <c r="D539" s="93">
        <v>1200</v>
      </c>
      <c r="E539" s="93">
        <v>1200</v>
      </c>
      <c r="F539" s="93">
        <v>1200</v>
      </c>
      <c r="G539" s="93">
        <v>1200</v>
      </c>
      <c r="H539" s="93">
        <v>1200</v>
      </c>
      <c r="I539" s="93">
        <v>1200</v>
      </c>
      <c r="J539" s="93">
        <v>1200</v>
      </c>
    </row>
    <row r="540" spans="1:10" s="91" customFormat="1" ht="15.75" x14ac:dyDescent="0.25">
      <c r="A540" s="92" t="s">
        <v>41</v>
      </c>
      <c r="B540" s="93">
        <v>1200</v>
      </c>
      <c r="C540" s="93">
        <v>1200</v>
      </c>
      <c r="D540" s="93">
        <v>1200</v>
      </c>
      <c r="E540" s="93">
        <v>1200</v>
      </c>
      <c r="F540" s="93">
        <v>1200</v>
      </c>
      <c r="G540" s="93">
        <v>1200</v>
      </c>
      <c r="H540" s="93">
        <v>1200</v>
      </c>
      <c r="I540" s="93">
        <v>1200</v>
      </c>
      <c r="J540" s="93">
        <v>1200</v>
      </c>
    </row>
    <row r="541" spans="1:10" s="91" customFormat="1" ht="15.75" x14ac:dyDescent="0.25">
      <c r="A541" s="92" t="s">
        <v>656</v>
      </c>
      <c r="B541" s="93">
        <v>1728.3617760054724</v>
      </c>
      <c r="C541" s="93">
        <v>1728.3617760054724</v>
      </c>
      <c r="D541" s="93">
        <v>1728.3617760054724</v>
      </c>
      <c r="E541" s="93">
        <v>1728.3617760054724</v>
      </c>
      <c r="F541" s="93">
        <v>1728.3617760054724</v>
      </c>
      <c r="G541" s="93">
        <v>1728.3617760054724</v>
      </c>
      <c r="H541" s="93">
        <v>1728.3617760054724</v>
      </c>
      <c r="I541" s="93">
        <v>1728.3617760054724</v>
      </c>
      <c r="J541" s="93">
        <v>1728.3617760054724</v>
      </c>
    </row>
    <row r="542" spans="1:10" s="91" customFormat="1" ht="15.75" x14ac:dyDescent="0.25">
      <c r="A542" s="92" t="s">
        <v>581</v>
      </c>
      <c r="B542" s="93">
        <v>1307.4290096268626</v>
      </c>
      <c r="C542" s="93">
        <v>1307.4290096268626</v>
      </c>
      <c r="D542" s="93">
        <v>1307.4290096268626</v>
      </c>
      <c r="E542" s="93">
        <v>1307.4290096268626</v>
      </c>
      <c r="F542" s="93">
        <v>1307.4290096268626</v>
      </c>
      <c r="G542" s="93">
        <v>1307.4290096268626</v>
      </c>
      <c r="H542" s="93">
        <v>1307.4290096268626</v>
      </c>
      <c r="I542" s="93">
        <v>1307.4290096268626</v>
      </c>
      <c r="J542" s="93">
        <v>1307.4290096268626</v>
      </c>
    </row>
    <row r="543" spans="1:10" s="91" customFormat="1" ht="15.75" x14ac:dyDescent="0.25">
      <c r="A543" s="92" t="s">
        <v>587</v>
      </c>
      <c r="B543" s="93">
        <v>1400</v>
      </c>
      <c r="C543" s="93">
        <v>1400</v>
      </c>
      <c r="D543" s="93">
        <v>1400</v>
      </c>
      <c r="E543" s="93">
        <v>1400</v>
      </c>
      <c r="F543" s="93">
        <v>1400</v>
      </c>
      <c r="G543" s="93">
        <v>1400</v>
      </c>
      <c r="H543" s="93">
        <v>1400</v>
      </c>
      <c r="I543" s="93">
        <v>1400</v>
      </c>
      <c r="J543" s="93">
        <v>1400</v>
      </c>
    </row>
    <row r="544" spans="1:10" s="91" customFormat="1" ht="15.75" x14ac:dyDescent="0.25">
      <c r="A544" s="92" t="s">
        <v>72</v>
      </c>
      <c r="B544" s="93">
        <v>1744.6339855446538</v>
      </c>
      <c r="C544" s="93">
        <v>1744.6339855446538</v>
      </c>
      <c r="D544" s="93">
        <v>1744.6339855446538</v>
      </c>
      <c r="E544" s="93">
        <v>1744.6339855446538</v>
      </c>
      <c r="F544" s="93">
        <v>1744.6339855446538</v>
      </c>
      <c r="G544" s="93">
        <v>1744.6339855446538</v>
      </c>
      <c r="H544" s="93">
        <v>1744.6339855446538</v>
      </c>
      <c r="I544" s="93">
        <v>1744.6339855446538</v>
      </c>
      <c r="J544" s="93">
        <v>1744.6339855446538</v>
      </c>
    </row>
    <row r="545" spans="1:10" s="91" customFormat="1" ht="15.75" x14ac:dyDescent="0.25">
      <c r="A545" s="92" t="s">
        <v>1001</v>
      </c>
      <c r="B545" s="93">
        <v>1442.9607385743632</v>
      </c>
      <c r="C545" s="93">
        <v>1442.9607385743632</v>
      </c>
      <c r="D545" s="93">
        <v>1442.9607385743632</v>
      </c>
      <c r="E545" s="93">
        <v>1442.9607385743632</v>
      </c>
      <c r="F545" s="93">
        <v>1442.9607385743632</v>
      </c>
      <c r="G545" s="93">
        <v>1442.9607385743632</v>
      </c>
      <c r="H545" s="93">
        <v>1442.9607385743632</v>
      </c>
      <c r="I545" s="93">
        <v>1442.9607385743632</v>
      </c>
      <c r="J545" s="93">
        <v>1442.9607385743632</v>
      </c>
    </row>
    <row r="546" spans="1:10" s="91" customFormat="1" ht="15.75" x14ac:dyDescent="0.25">
      <c r="A546" s="92" t="s">
        <v>664</v>
      </c>
      <c r="B546" s="93">
        <v>1877.7930324034241</v>
      </c>
      <c r="C546" s="93">
        <v>1877.7930324034241</v>
      </c>
      <c r="D546" s="93">
        <v>1877.7930324034241</v>
      </c>
      <c r="E546" s="93">
        <v>1877.7930324034241</v>
      </c>
      <c r="F546" s="93">
        <v>1877.7930324034241</v>
      </c>
      <c r="G546" s="93">
        <v>1877.7930324034241</v>
      </c>
      <c r="H546" s="93">
        <v>1877.7930324034241</v>
      </c>
      <c r="I546" s="93">
        <v>1877.7930324034241</v>
      </c>
      <c r="J546" s="93">
        <v>1877.7930324034241</v>
      </c>
    </row>
    <row r="547" spans="1:10" s="91" customFormat="1" ht="15.75" x14ac:dyDescent="0.25">
      <c r="A547" s="92" t="s">
        <v>579</v>
      </c>
      <c r="B547" s="93">
        <v>1782.5348314152779</v>
      </c>
      <c r="C547" s="93">
        <v>1782.5348314152779</v>
      </c>
      <c r="D547" s="93">
        <v>1782.5348314152779</v>
      </c>
      <c r="E547" s="93">
        <v>1745</v>
      </c>
      <c r="F547" s="93">
        <v>1745</v>
      </c>
      <c r="G547" s="93">
        <v>1745</v>
      </c>
      <c r="H547" s="93">
        <v>1745</v>
      </c>
      <c r="I547" s="93">
        <v>1745</v>
      </c>
      <c r="J547" s="93">
        <v>1745</v>
      </c>
    </row>
    <row r="548" spans="1:10" s="91" customFormat="1" ht="15.75" x14ac:dyDescent="0.25">
      <c r="A548" s="92" t="s">
        <v>80</v>
      </c>
      <c r="B548" s="93">
        <v>1400</v>
      </c>
      <c r="C548" s="93">
        <v>1400</v>
      </c>
      <c r="D548" s="93">
        <v>1400</v>
      </c>
      <c r="E548" s="93">
        <v>1400</v>
      </c>
      <c r="F548" s="93">
        <v>1400</v>
      </c>
      <c r="G548" s="93">
        <v>1400</v>
      </c>
      <c r="H548" s="93">
        <v>1400</v>
      </c>
      <c r="I548" s="93">
        <v>1400</v>
      </c>
      <c r="J548" s="93">
        <v>1400</v>
      </c>
    </row>
    <row r="549" spans="1:10" s="91" customFormat="1" ht="15.75" x14ac:dyDescent="0.25">
      <c r="A549" s="92" t="s">
        <v>237</v>
      </c>
      <c r="B549" s="93">
        <v>1400</v>
      </c>
      <c r="C549" s="93">
        <v>1400</v>
      </c>
      <c r="D549" s="93">
        <v>1400</v>
      </c>
      <c r="E549" s="93">
        <v>1400</v>
      </c>
      <c r="F549" s="93">
        <v>1400</v>
      </c>
      <c r="G549" s="93">
        <v>1400</v>
      </c>
      <c r="H549" s="93">
        <v>1400</v>
      </c>
      <c r="I549" s="93">
        <v>1400</v>
      </c>
      <c r="J549" s="93">
        <v>1400</v>
      </c>
    </row>
    <row r="550" spans="1:10" s="91" customFormat="1" ht="15.75" x14ac:dyDescent="0.25">
      <c r="A550" s="92" t="s">
        <v>468</v>
      </c>
      <c r="B550" s="93">
        <v>1386.2928183807949</v>
      </c>
      <c r="C550" s="93">
        <v>1386.2928183807949</v>
      </c>
      <c r="D550" s="93">
        <v>1386.2928183807949</v>
      </c>
      <c r="E550" s="93">
        <v>1386.2928183807949</v>
      </c>
      <c r="F550" s="93">
        <v>1386.2928183807949</v>
      </c>
      <c r="G550" s="93">
        <v>1386.2928183807949</v>
      </c>
      <c r="H550" s="93">
        <v>1386.2928183807949</v>
      </c>
      <c r="I550" s="93">
        <v>1386.2928183807949</v>
      </c>
      <c r="J550" s="93">
        <v>1386.2928183807949</v>
      </c>
    </row>
    <row r="551" spans="1:10" s="91" customFormat="1" ht="15.75" x14ac:dyDescent="0.25">
      <c r="A551" s="92" t="s">
        <v>149</v>
      </c>
      <c r="B551" s="93">
        <v>1600</v>
      </c>
      <c r="C551" s="93">
        <v>1600</v>
      </c>
      <c r="D551" s="93">
        <v>1600</v>
      </c>
      <c r="E551" s="93">
        <v>1600</v>
      </c>
      <c r="F551" s="93">
        <v>1600</v>
      </c>
      <c r="G551" s="93">
        <v>1600</v>
      </c>
      <c r="H551" s="93">
        <v>1600</v>
      </c>
      <c r="I551" s="93">
        <v>1600</v>
      </c>
      <c r="J551" s="93">
        <v>1600</v>
      </c>
    </row>
    <row r="552" spans="1:10" s="91" customFormat="1" ht="15.75" x14ac:dyDescent="0.25">
      <c r="A552" s="92" t="s">
        <v>967</v>
      </c>
      <c r="B552" s="93">
        <v>1800</v>
      </c>
      <c r="C552" s="93">
        <v>1800</v>
      </c>
      <c r="D552" s="93">
        <v>1800</v>
      </c>
      <c r="E552" s="93">
        <v>1800</v>
      </c>
      <c r="F552" s="93">
        <v>1800</v>
      </c>
      <c r="G552" s="93">
        <v>1800</v>
      </c>
      <c r="H552" s="93">
        <v>1800</v>
      </c>
      <c r="I552" s="93">
        <v>1800</v>
      </c>
      <c r="J552" s="93">
        <v>1800</v>
      </c>
    </row>
    <row r="553" spans="1:10" s="91" customFormat="1" ht="15.75" x14ac:dyDescent="0.25">
      <c r="A553" s="92" t="s">
        <v>64</v>
      </c>
      <c r="B553" s="93">
        <v>1200</v>
      </c>
      <c r="C553" s="93">
        <v>1200</v>
      </c>
      <c r="D553" s="93">
        <v>1200</v>
      </c>
      <c r="E553" s="93">
        <v>1200</v>
      </c>
      <c r="F553" s="93">
        <v>1200</v>
      </c>
      <c r="G553" s="93">
        <v>1200</v>
      </c>
      <c r="H553" s="93">
        <v>1200</v>
      </c>
      <c r="I553" s="93">
        <v>1200</v>
      </c>
      <c r="J553" s="93">
        <v>1200</v>
      </c>
    </row>
    <row r="554" spans="1:10" s="91" customFormat="1" ht="15.75" x14ac:dyDescent="0.25">
      <c r="A554" s="92" t="s">
        <v>65</v>
      </c>
      <c r="B554" s="93">
        <v>1200</v>
      </c>
      <c r="C554" s="93">
        <v>1200</v>
      </c>
      <c r="D554" s="93">
        <v>1200</v>
      </c>
      <c r="E554" s="93">
        <v>1200</v>
      </c>
      <c r="F554" s="93">
        <v>1200</v>
      </c>
      <c r="G554" s="93">
        <v>1200</v>
      </c>
      <c r="H554" s="93">
        <v>1200</v>
      </c>
      <c r="I554" s="93">
        <v>1200</v>
      </c>
      <c r="J554" s="93">
        <v>1200</v>
      </c>
    </row>
    <row r="555" spans="1:10" s="91" customFormat="1" ht="15.75" x14ac:dyDescent="0.25">
      <c r="A555" s="92" t="s">
        <v>183</v>
      </c>
      <c r="B555" s="93">
        <v>1200</v>
      </c>
      <c r="C555" s="93">
        <v>1200</v>
      </c>
      <c r="D555" s="93">
        <v>1200</v>
      </c>
      <c r="E555" s="93">
        <v>1200</v>
      </c>
      <c r="F555" s="93">
        <v>1200</v>
      </c>
      <c r="G555" s="93">
        <v>1200</v>
      </c>
      <c r="H555" s="93">
        <v>1200</v>
      </c>
      <c r="I555" s="93">
        <v>1200</v>
      </c>
      <c r="J555" s="93">
        <v>1200</v>
      </c>
    </row>
    <row r="556" spans="1:10" s="91" customFormat="1" ht="15.75" x14ac:dyDescent="0.25">
      <c r="A556" s="92" t="s">
        <v>937</v>
      </c>
      <c r="B556" s="93">
        <v>1859.0403581742682</v>
      </c>
      <c r="C556" s="93">
        <v>1859.0403581742682</v>
      </c>
      <c r="D556" s="93">
        <v>1859.0403581742682</v>
      </c>
      <c r="E556" s="93">
        <v>1859.0403581742682</v>
      </c>
      <c r="F556" s="93">
        <v>1859.0403581742682</v>
      </c>
      <c r="G556" s="93">
        <v>1859.0403581742682</v>
      </c>
      <c r="H556" s="93">
        <v>1859.0403581742682</v>
      </c>
      <c r="I556" s="93">
        <v>1859.0403581742682</v>
      </c>
      <c r="J556" s="93">
        <v>1859.0403581742682</v>
      </c>
    </row>
    <row r="557" spans="1:10" s="91" customFormat="1" ht="15.75" x14ac:dyDescent="0.25">
      <c r="A557" s="92" t="s">
        <v>968</v>
      </c>
      <c r="B557" s="93">
        <v>1561.3025558673492</v>
      </c>
      <c r="C557" s="93">
        <v>1561.3025558673492</v>
      </c>
      <c r="D557" s="93">
        <v>1561.3025558673492</v>
      </c>
      <c r="E557" s="93">
        <v>1561.3025558673492</v>
      </c>
      <c r="F557" s="93">
        <v>1561.3025558673492</v>
      </c>
      <c r="G557" s="93">
        <v>1561.3025558673492</v>
      </c>
      <c r="H557" s="93">
        <v>1529.1962140600467</v>
      </c>
      <c r="I557" s="93">
        <v>1529.1962140600467</v>
      </c>
      <c r="J557" s="93">
        <v>1529.1962140600467</v>
      </c>
    </row>
    <row r="558" spans="1:10" s="91" customFormat="1" ht="15.75" x14ac:dyDescent="0.25">
      <c r="A558" s="92" t="s">
        <v>118</v>
      </c>
      <c r="B558" s="93">
        <v>1800</v>
      </c>
      <c r="C558" s="93">
        <v>1800</v>
      </c>
      <c r="D558" s="93">
        <v>1800</v>
      </c>
      <c r="E558" s="93">
        <v>1800</v>
      </c>
      <c r="F558" s="93">
        <v>1800</v>
      </c>
      <c r="G558" s="93">
        <v>1800</v>
      </c>
      <c r="H558" s="93">
        <v>1800</v>
      </c>
      <c r="I558" s="93">
        <v>1800</v>
      </c>
      <c r="J558" s="93">
        <v>1800</v>
      </c>
    </row>
    <row r="559" spans="1:10" s="91" customFormat="1" ht="15.75" x14ac:dyDescent="0.25">
      <c r="A559" s="92" t="s">
        <v>969</v>
      </c>
      <c r="B559" s="93">
        <v>1952.6655373185999</v>
      </c>
      <c r="C559" s="93">
        <v>1952.6655373185999</v>
      </c>
      <c r="D559" s="93">
        <v>1952.6655373185999</v>
      </c>
      <c r="E559" s="93">
        <v>1952.6655373185999</v>
      </c>
      <c r="F559" s="93">
        <v>1952.6655373185999</v>
      </c>
      <c r="G559" s="93">
        <v>1952.6655373185999</v>
      </c>
      <c r="H559" s="93">
        <v>1952.6655373185999</v>
      </c>
      <c r="I559" s="93">
        <v>1952.6655373185999</v>
      </c>
      <c r="J559" s="93">
        <v>1952.6655373185999</v>
      </c>
    </row>
    <row r="560" spans="1:10" s="91" customFormat="1" ht="15.75" x14ac:dyDescent="0.25">
      <c r="A560" s="92" t="s">
        <v>190</v>
      </c>
      <c r="B560" s="93">
        <v>1400</v>
      </c>
      <c r="C560" s="93">
        <v>1400</v>
      </c>
      <c r="D560" s="93">
        <v>1400</v>
      </c>
      <c r="E560" s="93">
        <v>1400</v>
      </c>
      <c r="F560" s="93">
        <v>1400</v>
      </c>
      <c r="G560" s="93">
        <v>1400</v>
      </c>
      <c r="H560" s="93">
        <v>1400</v>
      </c>
      <c r="I560" s="93">
        <v>1400</v>
      </c>
      <c r="J560" s="93">
        <v>1400</v>
      </c>
    </row>
    <row r="561" spans="1:10" s="91" customFormat="1" ht="15.75" x14ac:dyDescent="0.25">
      <c r="A561" s="92" t="s">
        <v>101</v>
      </c>
      <c r="B561" s="93">
        <v>1607.9007303635469</v>
      </c>
      <c r="C561" s="93">
        <v>1607.9007303635469</v>
      </c>
      <c r="D561" s="93">
        <v>1607.9007303635469</v>
      </c>
      <c r="E561" s="93">
        <v>1607.9007303635469</v>
      </c>
      <c r="F561" s="93">
        <v>1607.9007303635469</v>
      </c>
      <c r="G561" s="93">
        <v>1607.9007303635469</v>
      </c>
      <c r="H561" s="93">
        <v>1607.9007303635469</v>
      </c>
      <c r="I561" s="93">
        <v>1607.9007303635469</v>
      </c>
      <c r="J561" s="93">
        <v>1607.9007303635469</v>
      </c>
    </row>
    <row r="562" spans="1:10" s="91" customFormat="1" ht="15.75" x14ac:dyDescent="0.25">
      <c r="A562" s="92" t="s">
        <v>649</v>
      </c>
      <c r="B562" s="93">
        <v>1198.9697966247859</v>
      </c>
      <c r="C562" s="93">
        <v>1198.9697966247859</v>
      </c>
      <c r="D562" s="93">
        <v>1198.9697966247859</v>
      </c>
      <c r="E562" s="93">
        <v>1198.9697966247859</v>
      </c>
      <c r="F562" s="93">
        <v>1198.9697966247859</v>
      </c>
      <c r="G562" s="93">
        <v>1198.9697966247859</v>
      </c>
      <c r="H562" s="93">
        <v>1198.9697966247859</v>
      </c>
      <c r="I562" s="93">
        <v>1198.9697966247859</v>
      </c>
      <c r="J562" s="93">
        <v>1198.9697966247859</v>
      </c>
    </row>
    <row r="563" spans="1:10" s="91" customFormat="1" ht="15.75" x14ac:dyDescent="0.25">
      <c r="A563" s="92" t="s">
        <v>1116</v>
      </c>
      <c r="B563" s="93"/>
      <c r="C563" s="93"/>
      <c r="D563" s="93"/>
      <c r="E563" s="93">
        <v>1200</v>
      </c>
      <c r="F563" s="93">
        <v>1200</v>
      </c>
      <c r="G563" s="93">
        <v>1200</v>
      </c>
      <c r="H563" s="93">
        <v>1200</v>
      </c>
      <c r="I563" s="93">
        <v>1200</v>
      </c>
      <c r="J563" s="93">
        <v>1200</v>
      </c>
    </row>
    <row r="564" spans="1:10" s="91" customFormat="1" ht="15.75" x14ac:dyDescent="0.25">
      <c r="A564" s="92" t="s">
        <v>970</v>
      </c>
      <c r="B564" s="93">
        <v>1664</v>
      </c>
      <c r="C564" s="93">
        <v>1664</v>
      </c>
      <c r="D564" s="93">
        <v>1664</v>
      </c>
      <c r="E564" s="93">
        <v>1664</v>
      </c>
      <c r="F564" s="93">
        <v>1664</v>
      </c>
      <c r="G564" s="93">
        <v>1664</v>
      </c>
      <c r="H564" s="93">
        <v>1664</v>
      </c>
      <c r="I564" s="93">
        <v>1664</v>
      </c>
      <c r="J564" s="93">
        <v>1664</v>
      </c>
    </row>
    <row r="565" spans="1:10" s="91" customFormat="1" ht="15.75" x14ac:dyDescent="0.25">
      <c r="A565" s="92" t="s">
        <v>181</v>
      </c>
      <c r="B565" s="93">
        <v>1632</v>
      </c>
      <c r="C565" s="93">
        <v>1632</v>
      </c>
      <c r="D565" s="93">
        <v>1632</v>
      </c>
      <c r="E565" s="93">
        <v>1632</v>
      </c>
      <c r="F565" s="93">
        <v>1632</v>
      </c>
      <c r="G565" s="93">
        <v>1612.7873678305582</v>
      </c>
      <c r="H565" s="93">
        <v>1596.7098545336246</v>
      </c>
      <c r="I565" s="93">
        <v>1596.7098545336246</v>
      </c>
      <c r="J565" s="93">
        <v>1596.7098545336246</v>
      </c>
    </row>
    <row r="566" spans="1:10" s="91" customFormat="1" ht="15.75" x14ac:dyDescent="0.25">
      <c r="A566" s="92" t="s">
        <v>1066</v>
      </c>
      <c r="B566" s="93">
        <v>1770</v>
      </c>
      <c r="C566" s="93">
        <v>1727.2600091785978</v>
      </c>
      <c r="D566" s="93">
        <v>1727.2600091785978</v>
      </c>
      <c r="E566" s="93">
        <v>1727.2600091785978</v>
      </c>
      <c r="F566" s="93">
        <v>1727.2600091785978</v>
      </c>
      <c r="G566" s="93">
        <v>1727.2600091785978</v>
      </c>
      <c r="H566" s="93">
        <v>1727.2600091785978</v>
      </c>
      <c r="I566" s="93">
        <v>1727.2600091785978</v>
      </c>
      <c r="J566" s="93">
        <v>1727.2600091785978</v>
      </c>
    </row>
    <row r="567" spans="1:10" s="91" customFormat="1" ht="15.75" x14ac:dyDescent="0.25">
      <c r="A567" s="92" t="s">
        <v>1114</v>
      </c>
      <c r="B567" s="93"/>
      <c r="C567" s="93"/>
      <c r="D567" s="93"/>
      <c r="E567" s="93">
        <v>1200</v>
      </c>
      <c r="F567" s="93">
        <v>1200</v>
      </c>
      <c r="G567" s="93">
        <v>1200</v>
      </c>
      <c r="H567" s="93">
        <v>1200</v>
      </c>
      <c r="I567" s="93">
        <v>1200</v>
      </c>
      <c r="J567" s="93">
        <v>1200</v>
      </c>
    </row>
    <row r="568" spans="1:10" s="91" customFormat="1" ht="15.75" x14ac:dyDescent="0.25">
      <c r="A568" s="92" t="s">
        <v>971</v>
      </c>
      <c r="B568" s="93">
        <v>2044.6204638537886</v>
      </c>
      <c r="C568" s="93">
        <v>2044.6204638537886</v>
      </c>
      <c r="D568" s="93">
        <v>2044.6204638537886</v>
      </c>
      <c r="E568" s="93">
        <v>2044.6204638537886</v>
      </c>
      <c r="F568" s="93">
        <v>2044.6204638537886</v>
      </c>
      <c r="G568" s="93">
        <v>2044.6204638537886</v>
      </c>
      <c r="H568" s="93">
        <v>2044.6204638537886</v>
      </c>
      <c r="I568" s="93">
        <v>2044.6204638537886</v>
      </c>
      <c r="J568" s="93">
        <v>2044.6204638537886</v>
      </c>
    </row>
    <row r="569" spans="1:10" s="91" customFormat="1" ht="15.75" x14ac:dyDescent="0.25">
      <c r="A569" s="92" t="s">
        <v>1100</v>
      </c>
      <c r="B569" s="93"/>
      <c r="C569" s="93"/>
      <c r="D569" s="93">
        <v>1400</v>
      </c>
      <c r="E569" s="93">
        <v>1470</v>
      </c>
      <c r="F569" s="93">
        <v>1470</v>
      </c>
      <c r="G569" s="93">
        <v>1470</v>
      </c>
      <c r="H569" s="93">
        <v>1470</v>
      </c>
      <c r="I569" s="93">
        <v>1470</v>
      </c>
      <c r="J569" s="93">
        <v>1470</v>
      </c>
    </row>
    <row r="570" spans="1:10" s="91" customFormat="1" ht="15.75" x14ac:dyDescent="0.25">
      <c r="A570" s="92" t="s">
        <v>1146</v>
      </c>
      <c r="B570" s="93"/>
      <c r="C570" s="93"/>
      <c r="D570" s="93"/>
      <c r="E570" s="93"/>
      <c r="F570" s="93"/>
      <c r="G570" s="93">
        <v>1200</v>
      </c>
      <c r="H570" s="93">
        <v>1255.5601496279746</v>
      </c>
      <c r="I570" s="93">
        <v>1255.5601496279746</v>
      </c>
      <c r="J570" s="93">
        <v>1255.5601496279746</v>
      </c>
    </row>
    <row r="571" spans="1:10" s="91" customFormat="1" ht="15.75" x14ac:dyDescent="0.25">
      <c r="A571" s="92" t="s">
        <v>212</v>
      </c>
      <c r="B571" s="93">
        <v>1559</v>
      </c>
      <c r="C571" s="93">
        <v>1559</v>
      </c>
      <c r="D571" s="93">
        <v>1559</v>
      </c>
      <c r="E571" s="93">
        <v>1559</v>
      </c>
      <c r="F571" s="93">
        <v>1559</v>
      </c>
      <c r="G571" s="93">
        <v>1559</v>
      </c>
      <c r="H571" s="93">
        <v>1559</v>
      </c>
      <c r="I571" s="93">
        <v>1559</v>
      </c>
      <c r="J571" s="93">
        <v>1559</v>
      </c>
    </row>
    <row r="572" spans="1:10" s="91" customFormat="1" ht="15.75" x14ac:dyDescent="0.25">
      <c r="A572" s="92" t="s">
        <v>77</v>
      </c>
      <c r="B572" s="93">
        <v>1677</v>
      </c>
      <c r="C572" s="93">
        <v>1677</v>
      </c>
      <c r="D572" s="93">
        <v>1677</v>
      </c>
      <c r="E572" s="93">
        <v>1677</v>
      </c>
      <c r="F572" s="93">
        <v>1677</v>
      </c>
      <c r="G572" s="93">
        <v>1677</v>
      </c>
      <c r="H572" s="93">
        <v>1732.8679622554255</v>
      </c>
      <c r="I572" s="93">
        <v>1732.8679622554255</v>
      </c>
      <c r="J572" s="93">
        <v>1732.8679622554255</v>
      </c>
    </row>
    <row r="573" spans="1:10" s="91" customFormat="1" ht="15.75" x14ac:dyDescent="0.25">
      <c r="A573" s="92" t="s">
        <v>1022</v>
      </c>
      <c r="B573" s="93">
        <v>1725</v>
      </c>
      <c r="C573" s="93">
        <v>1735.7825424705463</v>
      </c>
      <c r="D573" s="93">
        <v>1695</v>
      </c>
      <c r="E573" s="93">
        <v>1695</v>
      </c>
      <c r="F573" s="93">
        <v>1749.0765788385754</v>
      </c>
      <c r="G573" s="93">
        <v>1725.6339243215491</v>
      </c>
      <c r="H573" s="93">
        <v>1715.3949415706263</v>
      </c>
      <c r="I573" s="93">
        <v>1757</v>
      </c>
      <c r="J573" s="93">
        <v>1757</v>
      </c>
    </row>
    <row r="574" spans="1:10" s="91" customFormat="1" ht="15.75" x14ac:dyDescent="0.25">
      <c r="A574" s="92" t="s">
        <v>235</v>
      </c>
      <c r="B574" s="93">
        <v>1400</v>
      </c>
      <c r="C574" s="93">
        <v>1400</v>
      </c>
      <c r="D574" s="93">
        <v>1400</v>
      </c>
      <c r="E574" s="93">
        <v>1400</v>
      </c>
      <c r="F574" s="93">
        <v>1400</v>
      </c>
      <c r="G574" s="93">
        <v>1400</v>
      </c>
      <c r="H574" s="93">
        <v>1400</v>
      </c>
      <c r="I574" s="93">
        <v>1400</v>
      </c>
      <c r="J574" s="93">
        <v>1400</v>
      </c>
    </row>
    <row r="575" spans="1:10" s="91" customFormat="1" ht="15.75" x14ac:dyDescent="0.25">
      <c r="A575" s="92" t="s">
        <v>736</v>
      </c>
      <c r="B575" s="93">
        <v>1345.0212550315505</v>
      </c>
      <c r="C575" s="93">
        <v>1345.0212550315505</v>
      </c>
      <c r="D575" s="93">
        <v>1345.0212550315505</v>
      </c>
      <c r="E575" s="93">
        <v>1345.0212550315505</v>
      </c>
      <c r="F575" s="93">
        <v>1345.0212550315505</v>
      </c>
      <c r="G575" s="93">
        <v>1345.0212550315505</v>
      </c>
      <c r="H575" s="93">
        <v>1345.0212550315505</v>
      </c>
      <c r="I575" s="93">
        <v>1345.0212550315505</v>
      </c>
      <c r="J575" s="93">
        <v>1345.0212550315505</v>
      </c>
    </row>
    <row r="576" spans="1:10" s="91" customFormat="1" ht="15.75" x14ac:dyDescent="0.25">
      <c r="A576" s="92" t="s">
        <v>171</v>
      </c>
      <c r="B576" s="93">
        <v>1804.6963465083618</v>
      </c>
      <c r="C576" s="93">
        <v>1804.6963465083618</v>
      </c>
      <c r="D576" s="93">
        <v>1804.6963465083618</v>
      </c>
      <c r="E576" s="93">
        <v>1804.6963465083618</v>
      </c>
      <c r="F576" s="93">
        <v>1804.6963465083618</v>
      </c>
      <c r="G576" s="93">
        <v>1804.6963465083618</v>
      </c>
      <c r="H576" s="93">
        <v>1730.4309886022197</v>
      </c>
      <c r="I576" s="93">
        <v>1724</v>
      </c>
      <c r="J576" s="93">
        <v>1724</v>
      </c>
    </row>
    <row r="577" spans="1:10" s="91" customFormat="1" ht="15.75" x14ac:dyDescent="0.25">
      <c r="A577" s="92" t="s">
        <v>169</v>
      </c>
      <c r="B577" s="93">
        <v>2092.3199733874585</v>
      </c>
      <c r="C577" s="93">
        <v>2092.3199733874585</v>
      </c>
      <c r="D577" s="93">
        <v>2092.3199733874585</v>
      </c>
      <c r="E577" s="93">
        <v>2092.3199733874585</v>
      </c>
      <c r="F577" s="93">
        <v>2092.3199733874585</v>
      </c>
      <c r="G577" s="93">
        <v>2092.3199733874585</v>
      </c>
      <c r="H577" s="93">
        <v>2092.3199733874585</v>
      </c>
      <c r="I577" s="93">
        <v>2106</v>
      </c>
      <c r="J577" s="93">
        <v>2106</v>
      </c>
    </row>
    <row r="578" spans="1:10" s="91" customFormat="1" ht="15.75" x14ac:dyDescent="0.25">
      <c r="A578" s="92" t="s">
        <v>972</v>
      </c>
      <c r="B578" s="93">
        <v>1670.6705442490909</v>
      </c>
      <c r="C578" s="93">
        <v>1670.6705442490909</v>
      </c>
      <c r="D578" s="93">
        <v>1670.6705442490909</v>
      </c>
      <c r="E578" s="93">
        <v>1670.6705442490909</v>
      </c>
      <c r="F578" s="93">
        <v>1670.6705442490909</v>
      </c>
      <c r="G578" s="93">
        <v>1670.6705442490909</v>
      </c>
      <c r="H578" s="93">
        <v>1670.6705442490909</v>
      </c>
      <c r="I578" s="93">
        <v>1670.6705442490909</v>
      </c>
      <c r="J578" s="93">
        <v>1670.6705442490909</v>
      </c>
    </row>
    <row r="579" spans="1:10" s="91" customFormat="1" ht="15.75" x14ac:dyDescent="0.25">
      <c r="A579" s="92" t="s">
        <v>1013</v>
      </c>
      <c r="B579" s="93">
        <v>1678.3329114600319</v>
      </c>
      <c r="C579" s="93">
        <v>1678.3329114600319</v>
      </c>
      <c r="D579" s="93">
        <v>1678.3329114600319</v>
      </c>
      <c r="E579" s="93">
        <v>1678.3329114600319</v>
      </c>
      <c r="F579" s="93">
        <v>1678.3329114600319</v>
      </c>
      <c r="G579" s="93">
        <v>1678.3329114600319</v>
      </c>
      <c r="H579" s="93">
        <v>1678.3824511427636</v>
      </c>
      <c r="I579" s="93">
        <v>1678.3824511427636</v>
      </c>
      <c r="J579" s="93">
        <v>1678.3824511427636</v>
      </c>
    </row>
    <row r="580" spans="1:10" s="91" customFormat="1" ht="15.75" x14ac:dyDescent="0.25">
      <c r="A580" s="92" t="s">
        <v>1139</v>
      </c>
      <c r="B580" s="93"/>
      <c r="C580" s="93"/>
      <c r="D580" s="93"/>
      <c r="E580" s="93"/>
      <c r="F580" s="93"/>
      <c r="G580" s="93">
        <v>1300</v>
      </c>
      <c r="H580" s="93">
        <v>1396.4656115794419</v>
      </c>
      <c r="I580" s="93">
        <v>1396.4656115794419</v>
      </c>
      <c r="J580" s="93">
        <v>1396.4656115794419</v>
      </c>
    </row>
    <row r="581" spans="1:10" s="91" customFormat="1" ht="15.75" x14ac:dyDescent="0.25">
      <c r="A581" s="92" t="s">
        <v>760</v>
      </c>
      <c r="B581" s="93">
        <v>1601.1591546282848</v>
      </c>
      <c r="C581" s="93">
        <v>1601.1591546282848</v>
      </c>
      <c r="D581" s="93">
        <v>1601.1591546282848</v>
      </c>
      <c r="E581" s="93">
        <v>1601.1591546282848</v>
      </c>
      <c r="F581" s="93">
        <v>1601.1591546282848</v>
      </c>
      <c r="G581" s="93">
        <v>1601.1591546282848</v>
      </c>
      <c r="H581" s="93">
        <v>1601.1591546282848</v>
      </c>
      <c r="I581" s="93">
        <v>1601.1591546282848</v>
      </c>
      <c r="J581" s="93">
        <v>1601.1591546282848</v>
      </c>
    </row>
    <row r="582" spans="1:10" s="91" customFormat="1" ht="15.75" x14ac:dyDescent="0.25">
      <c r="A582" s="92" t="s">
        <v>1121</v>
      </c>
      <c r="B582" s="93"/>
      <c r="C582" s="93"/>
      <c r="D582" s="93"/>
      <c r="E582" s="93">
        <v>1400</v>
      </c>
      <c r="F582" s="93">
        <v>1404.1398020756578</v>
      </c>
      <c r="G582" s="93">
        <v>1404.1398020756578</v>
      </c>
      <c r="H582" s="93">
        <v>1404.1398020756578</v>
      </c>
      <c r="I582" s="93">
        <v>1404.1398020756578</v>
      </c>
      <c r="J582" s="93">
        <v>1404.1398020756578</v>
      </c>
    </row>
    <row r="583" spans="1:10" s="91" customFormat="1" ht="15.75" x14ac:dyDescent="0.25">
      <c r="A583" s="92" t="s">
        <v>208</v>
      </c>
      <c r="B583" s="93">
        <v>1899.2685230603261</v>
      </c>
      <c r="C583" s="93">
        <v>1899.2685230603261</v>
      </c>
      <c r="D583" s="93">
        <v>1899.2685230603261</v>
      </c>
      <c r="E583" s="93">
        <v>1899.2685230603261</v>
      </c>
      <c r="F583" s="93">
        <v>1899.2685230603261</v>
      </c>
      <c r="G583" s="93">
        <v>1899.2685230603261</v>
      </c>
      <c r="H583" s="93">
        <v>1899.2685230603261</v>
      </c>
      <c r="I583" s="93">
        <v>1899.2685230603261</v>
      </c>
      <c r="J583" s="93">
        <v>1899.2685230603261</v>
      </c>
    </row>
    <row r="584" spans="1:10" s="91" customFormat="1" ht="15.75" x14ac:dyDescent="0.25">
      <c r="A584" s="92" t="s">
        <v>1017</v>
      </c>
      <c r="B584" s="93">
        <v>1646.7553665796083</v>
      </c>
      <c r="C584" s="93">
        <v>1646.7553665796083</v>
      </c>
      <c r="D584" s="93">
        <v>1646.7553665796083</v>
      </c>
      <c r="E584" s="93">
        <v>1646.7553665796083</v>
      </c>
      <c r="F584" s="93">
        <v>1646.7553665796083</v>
      </c>
      <c r="G584" s="93">
        <v>1646.7553665796083</v>
      </c>
      <c r="H584" s="93">
        <v>1646.7553665796083</v>
      </c>
      <c r="I584" s="93">
        <v>1646.7553665796083</v>
      </c>
      <c r="J584" s="93">
        <v>1646.7553665796083</v>
      </c>
    </row>
    <row r="585" spans="1:10" s="91" customFormat="1" ht="15.75" x14ac:dyDescent="0.25">
      <c r="A585" s="92" t="s">
        <v>407</v>
      </c>
      <c r="B585" s="93">
        <v>1693.0370743892333</v>
      </c>
      <c r="C585" s="93">
        <v>1693.0370743892333</v>
      </c>
      <c r="D585" s="93">
        <v>1693.0370743892333</v>
      </c>
      <c r="E585" s="93">
        <v>1693.0370743892333</v>
      </c>
      <c r="F585" s="93">
        <v>1693.0370743892333</v>
      </c>
      <c r="G585" s="93">
        <v>1693.0370743892333</v>
      </c>
      <c r="H585" s="93">
        <v>1693.0370743892333</v>
      </c>
      <c r="I585" s="93">
        <v>1693.0370743892333</v>
      </c>
      <c r="J585" s="93">
        <v>1693.0370743892333</v>
      </c>
    </row>
    <row r="586" spans="1:10" s="91" customFormat="1" ht="15.75" x14ac:dyDescent="0.25">
      <c r="A586" s="92" t="s">
        <v>973</v>
      </c>
      <c r="B586" s="93">
        <v>1870.1888622883462</v>
      </c>
      <c r="C586" s="93">
        <v>1870.1888622883462</v>
      </c>
      <c r="D586" s="93">
        <v>1870.1888622883462</v>
      </c>
      <c r="E586" s="93">
        <v>1870.1888622883462</v>
      </c>
      <c r="F586" s="93">
        <v>1870.1888622883462</v>
      </c>
      <c r="G586" s="93">
        <v>1870.1888622883462</v>
      </c>
      <c r="H586" s="93">
        <v>1870.1888622883462</v>
      </c>
      <c r="I586" s="93">
        <v>1870.1888622883462</v>
      </c>
      <c r="J586" s="93">
        <v>1870.1888622883462</v>
      </c>
    </row>
    <row r="587" spans="1:10" s="91" customFormat="1" ht="15.75" x14ac:dyDescent="0.25">
      <c r="A587" s="92" t="s">
        <v>974</v>
      </c>
      <c r="B587" s="93">
        <v>1400</v>
      </c>
      <c r="C587" s="93">
        <v>1400</v>
      </c>
      <c r="D587" s="93">
        <v>1400</v>
      </c>
      <c r="E587" s="93">
        <v>1400</v>
      </c>
      <c r="F587" s="93">
        <v>1400</v>
      </c>
      <c r="G587" s="93">
        <v>1400</v>
      </c>
      <c r="H587" s="93">
        <v>1400</v>
      </c>
      <c r="I587" s="93">
        <v>1400</v>
      </c>
      <c r="J587" s="93">
        <v>1400</v>
      </c>
    </row>
    <row r="588" spans="1:10" s="91" customFormat="1" ht="15.75" x14ac:dyDescent="0.25">
      <c r="A588" s="92" t="s">
        <v>766</v>
      </c>
      <c r="B588" s="93">
        <v>1247</v>
      </c>
      <c r="C588" s="93">
        <v>1237.1835853093071</v>
      </c>
      <c r="D588" s="93">
        <v>1237.1835853093071</v>
      </c>
      <c r="E588" s="93">
        <v>1237.1835853093071</v>
      </c>
      <c r="F588" s="93">
        <v>1237.1835853093071</v>
      </c>
      <c r="G588" s="93">
        <v>1237.1835853093071</v>
      </c>
      <c r="H588" s="93">
        <v>1215.0309619089649</v>
      </c>
      <c r="I588" s="93">
        <v>1215.0309619089649</v>
      </c>
      <c r="J588" s="93">
        <v>1215.0309619089649</v>
      </c>
    </row>
    <row r="589" spans="1:10" s="91" customFormat="1" ht="15.75" x14ac:dyDescent="0.25">
      <c r="A589" s="92" t="s">
        <v>111</v>
      </c>
      <c r="B589" s="93">
        <v>1900</v>
      </c>
      <c r="C589" s="93">
        <v>1900</v>
      </c>
      <c r="D589" s="93">
        <v>1900</v>
      </c>
      <c r="E589" s="93">
        <v>1900</v>
      </c>
      <c r="F589" s="93">
        <v>1900</v>
      </c>
      <c r="G589" s="93">
        <v>1900</v>
      </c>
      <c r="H589" s="93">
        <v>1900</v>
      </c>
      <c r="I589" s="93">
        <v>1900</v>
      </c>
      <c r="J589" s="93">
        <v>1900</v>
      </c>
    </row>
    <row r="590" spans="1:10" s="91" customFormat="1" ht="15.75" x14ac:dyDescent="0.25">
      <c r="A590" s="92" t="s">
        <v>712</v>
      </c>
      <c r="B590" s="93">
        <v>1248.7877053763443</v>
      </c>
      <c r="C590" s="93">
        <v>1248.7877053763443</v>
      </c>
      <c r="D590" s="93">
        <v>1248.7877053763443</v>
      </c>
      <c r="E590" s="93">
        <v>1248.7877053763443</v>
      </c>
      <c r="F590" s="93">
        <v>1248.7877053763443</v>
      </c>
      <c r="G590" s="93">
        <v>1248.7877053763443</v>
      </c>
      <c r="H590" s="93">
        <v>1248.7877053763443</v>
      </c>
      <c r="I590" s="93">
        <v>1248.7877053763443</v>
      </c>
      <c r="J590" s="93">
        <v>1248.7877053763443</v>
      </c>
    </row>
    <row r="591" spans="1:10" s="91" customFormat="1" ht="15.75" x14ac:dyDescent="0.25">
      <c r="A591" s="92" t="s">
        <v>1112</v>
      </c>
      <c r="B591" s="93"/>
      <c r="C591" s="93"/>
      <c r="D591" s="93"/>
      <c r="E591" s="93">
        <v>1200</v>
      </c>
      <c r="F591" s="93">
        <v>1200</v>
      </c>
      <c r="G591" s="93">
        <v>1200</v>
      </c>
      <c r="H591" s="93">
        <v>1200</v>
      </c>
      <c r="I591" s="93">
        <v>1200</v>
      </c>
      <c r="J591" s="93">
        <v>1200</v>
      </c>
    </row>
    <row r="592" spans="1:10" s="91" customFormat="1" ht="15.75" x14ac:dyDescent="0.25">
      <c r="A592" s="92" t="s">
        <v>1041</v>
      </c>
      <c r="B592" s="93">
        <v>1935</v>
      </c>
      <c r="C592" s="93">
        <v>1902.1582555705984</v>
      </c>
      <c r="D592" s="93">
        <v>1888</v>
      </c>
      <c r="E592" s="93">
        <v>1891</v>
      </c>
      <c r="F592" s="93">
        <v>1891</v>
      </c>
      <c r="G592" s="93">
        <v>1891</v>
      </c>
      <c r="H592" s="93">
        <v>1856.3048323984524</v>
      </c>
      <c r="I592" s="93">
        <v>1857</v>
      </c>
      <c r="J592" s="93">
        <v>1842.4414601280105</v>
      </c>
    </row>
    <row r="593" spans="1:10" s="91" customFormat="1" ht="15.75" x14ac:dyDescent="0.25">
      <c r="A593" s="92" t="s">
        <v>1122</v>
      </c>
      <c r="B593" s="93"/>
      <c r="C593" s="93"/>
      <c r="D593" s="93"/>
      <c r="E593" s="93">
        <v>1600</v>
      </c>
      <c r="F593" s="93">
        <v>1638.502210939009</v>
      </c>
      <c r="G593" s="93">
        <v>1638.502210939009</v>
      </c>
      <c r="H593" s="93">
        <v>1638.502210939009</v>
      </c>
      <c r="I593" s="93">
        <v>1638.502210939009</v>
      </c>
      <c r="J593" s="93">
        <v>1638.502210939009</v>
      </c>
    </row>
    <row r="594" spans="1:10" s="91" customFormat="1" ht="15.75" x14ac:dyDescent="0.25">
      <c r="A594" s="92" t="s">
        <v>756</v>
      </c>
      <c r="B594" s="93">
        <v>1240.3797803408493</v>
      </c>
      <c r="C594" s="93">
        <v>1240.3797803408493</v>
      </c>
      <c r="D594" s="93">
        <v>1240.3797803408493</v>
      </c>
      <c r="E594" s="93">
        <v>1240.3797803408493</v>
      </c>
      <c r="F594" s="93">
        <v>1240.3797803408493</v>
      </c>
      <c r="G594" s="93">
        <v>1240.3797803408493</v>
      </c>
      <c r="H594" s="93">
        <v>1240.3797803408493</v>
      </c>
      <c r="I594" s="93">
        <v>1240.3797803408493</v>
      </c>
      <c r="J594" s="93">
        <v>1240.3797803408493</v>
      </c>
    </row>
    <row r="595" spans="1:10" s="91" customFormat="1" ht="15.75" x14ac:dyDescent="0.25">
      <c r="A595" s="92" t="s">
        <v>668</v>
      </c>
      <c r="B595" s="93">
        <v>1603</v>
      </c>
      <c r="C595" s="93">
        <v>1603</v>
      </c>
      <c r="D595" s="93">
        <v>1603</v>
      </c>
      <c r="E595" s="93">
        <v>1603</v>
      </c>
      <c r="F595" s="93">
        <v>1603</v>
      </c>
      <c r="G595" s="93">
        <v>1603</v>
      </c>
      <c r="H595" s="93">
        <v>1603</v>
      </c>
      <c r="I595" s="93">
        <v>1603</v>
      </c>
      <c r="J595" s="93">
        <v>1603</v>
      </c>
    </row>
    <row r="596" spans="1:10" s="91" customFormat="1" ht="15.75" x14ac:dyDescent="0.25">
      <c r="A596" s="92" t="s">
        <v>1072</v>
      </c>
      <c r="B596" s="93">
        <v>1920</v>
      </c>
      <c r="C596" s="93">
        <v>1920</v>
      </c>
      <c r="D596" s="93">
        <v>1920</v>
      </c>
      <c r="E596" s="93">
        <v>1920</v>
      </c>
      <c r="F596" s="93">
        <v>1920</v>
      </c>
      <c r="G596" s="93">
        <v>1920</v>
      </c>
      <c r="H596" s="93">
        <v>1920</v>
      </c>
      <c r="I596" s="93">
        <v>1920</v>
      </c>
      <c r="J596" s="93">
        <v>1920</v>
      </c>
    </row>
    <row r="597" spans="1:10" s="91" customFormat="1" ht="15.75" x14ac:dyDescent="0.25">
      <c r="A597" s="92" t="s">
        <v>834</v>
      </c>
      <c r="B597" s="93">
        <v>1263</v>
      </c>
      <c r="C597" s="93">
        <v>1263</v>
      </c>
      <c r="D597" s="93">
        <v>1263</v>
      </c>
      <c r="E597" s="93">
        <v>1263</v>
      </c>
      <c r="F597" s="93">
        <v>1263</v>
      </c>
      <c r="G597" s="93">
        <v>1263</v>
      </c>
      <c r="H597" s="93">
        <v>1263</v>
      </c>
      <c r="I597" s="93">
        <v>1263</v>
      </c>
      <c r="J597" s="93">
        <v>1263</v>
      </c>
    </row>
    <row r="598" spans="1:10" s="91" customFormat="1" ht="15.75" x14ac:dyDescent="0.25">
      <c r="A598" s="92" t="s">
        <v>1018</v>
      </c>
      <c r="B598" s="93">
        <v>1628</v>
      </c>
      <c r="C598" s="93">
        <v>1628</v>
      </c>
      <c r="D598" s="93">
        <v>1628</v>
      </c>
      <c r="E598" s="93">
        <v>1628</v>
      </c>
      <c r="F598" s="93">
        <v>1628</v>
      </c>
      <c r="G598" s="93">
        <v>1628</v>
      </c>
      <c r="H598" s="93">
        <v>1659.1516037462468</v>
      </c>
      <c r="I598" s="93">
        <v>1659.1516037462468</v>
      </c>
      <c r="J598" s="93">
        <v>1659.1516037462468</v>
      </c>
    </row>
    <row r="599" spans="1:10" s="91" customFormat="1" ht="15.75" x14ac:dyDescent="0.25">
      <c r="A599" s="92" t="s">
        <v>511</v>
      </c>
      <c r="B599" s="93">
        <v>1185.0143858562458</v>
      </c>
      <c r="C599" s="93">
        <v>1185.0143858562458</v>
      </c>
      <c r="D599" s="93">
        <v>1185.0143858562458</v>
      </c>
      <c r="E599" s="93">
        <v>1185.0143858562458</v>
      </c>
      <c r="F599" s="93">
        <v>1185.0143858562458</v>
      </c>
      <c r="G599" s="93">
        <v>1185.0143858562458</v>
      </c>
      <c r="H599" s="93">
        <v>1185.0143858562458</v>
      </c>
      <c r="I599" s="93">
        <v>1185.0143858562458</v>
      </c>
      <c r="J599" s="93">
        <v>1185.0143858562458</v>
      </c>
    </row>
    <row r="600" spans="1:10" s="91" customFormat="1" ht="15.75" x14ac:dyDescent="0.25">
      <c r="A600" s="92" t="s">
        <v>186</v>
      </c>
      <c r="B600" s="93">
        <v>1600</v>
      </c>
      <c r="C600" s="93">
        <v>1600</v>
      </c>
      <c r="D600" s="93">
        <v>1600</v>
      </c>
      <c r="E600" s="93">
        <v>1600</v>
      </c>
      <c r="F600" s="93">
        <v>1600</v>
      </c>
      <c r="G600" s="93">
        <v>1600</v>
      </c>
      <c r="H600" s="93">
        <v>1600</v>
      </c>
      <c r="I600" s="93">
        <v>1600</v>
      </c>
      <c r="J600" s="93">
        <v>1600</v>
      </c>
    </row>
    <row r="601" spans="1:10" s="91" customFormat="1" ht="15.75" x14ac:dyDescent="0.25">
      <c r="A601" s="92" t="s">
        <v>485</v>
      </c>
      <c r="B601" s="93">
        <v>1453.0774404595099</v>
      </c>
      <c r="C601" s="93">
        <v>1453.0774404595099</v>
      </c>
      <c r="D601" s="93">
        <v>1453.0774404595099</v>
      </c>
      <c r="E601" s="93">
        <v>1453.0774404595099</v>
      </c>
      <c r="F601" s="93">
        <v>1453.0774404595099</v>
      </c>
      <c r="G601" s="93">
        <v>1453.0774404595099</v>
      </c>
      <c r="H601" s="93">
        <v>1453.0774404595099</v>
      </c>
      <c r="I601" s="93">
        <v>1453.0774404595099</v>
      </c>
      <c r="J601" s="93">
        <v>1453.0774404595099</v>
      </c>
    </row>
    <row r="602" spans="1:10" s="91" customFormat="1" ht="15.75" x14ac:dyDescent="0.25">
      <c r="A602" s="92" t="s">
        <v>43</v>
      </c>
      <c r="B602" s="93">
        <v>1531</v>
      </c>
      <c r="C602" s="93">
        <v>1531</v>
      </c>
      <c r="D602" s="93">
        <v>1531</v>
      </c>
      <c r="E602" s="93">
        <v>1531</v>
      </c>
      <c r="F602" s="93">
        <v>1531</v>
      </c>
      <c r="G602" s="93">
        <v>1531</v>
      </c>
      <c r="H602" s="93">
        <v>1531</v>
      </c>
      <c r="I602" s="93">
        <v>1531</v>
      </c>
      <c r="J602" s="93">
        <v>1531</v>
      </c>
    </row>
    <row r="603" spans="1:10" s="91" customFormat="1" ht="15.75" x14ac:dyDescent="0.25">
      <c r="A603" s="92" t="s">
        <v>1053</v>
      </c>
      <c r="B603" s="93">
        <v>1659</v>
      </c>
      <c r="C603" s="93">
        <v>1659</v>
      </c>
      <c r="D603" s="93">
        <v>1659</v>
      </c>
      <c r="E603" s="93">
        <v>1659</v>
      </c>
      <c r="F603" s="93">
        <v>1659</v>
      </c>
      <c r="G603" s="93">
        <v>1659</v>
      </c>
      <c r="H603" s="93">
        <v>1740.4307451875156</v>
      </c>
      <c r="I603" s="93">
        <v>1740.4307451875156</v>
      </c>
      <c r="J603" s="93">
        <v>1740.4307451875156</v>
      </c>
    </row>
    <row r="604" spans="1:10" s="91" customFormat="1" ht="15.75" x14ac:dyDescent="0.25">
      <c r="A604" s="92" t="s">
        <v>1098</v>
      </c>
      <c r="B604" s="93"/>
      <c r="C604" s="93">
        <v>1400</v>
      </c>
      <c r="D604" s="93">
        <v>1460</v>
      </c>
      <c r="E604" s="93">
        <v>1460</v>
      </c>
      <c r="F604" s="93">
        <v>1502.7091548743717</v>
      </c>
      <c r="G604" s="93">
        <v>1502.7091548743717</v>
      </c>
      <c r="H604" s="93">
        <v>1502.7091548743717</v>
      </c>
      <c r="I604" s="93">
        <v>1502.7091548743717</v>
      </c>
      <c r="J604" s="93">
        <v>1502.7091548743717</v>
      </c>
    </row>
    <row r="605" spans="1:10" s="91" customFormat="1" ht="15.75" x14ac:dyDescent="0.25">
      <c r="A605" s="92" t="s">
        <v>549</v>
      </c>
      <c r="B605" s="93">
        <v>1611.1447496574162</v>
      </c>
      <c r="C605" s="93">
        <v>1625.3622986891612</v>
      </c>
      <c r="D605" s="93">
        <v>1625.3622986891612</v>
      </c>
      <c r="E605" s="93">
        <v>1625.3622986891612</v>
      </c>
      <c r="F605" s="93">
        <v>1625.3622986891612</v>
      </c>
      <c r="G605" s="93">
        <v>1625.3622986891612</v>
      </c>
      <c r="H605" s="93">
        <v>1625.3622986891612</v>
      </c>
      <c r="I605" s="93">
        <v>1625.3622986891612</v>
      </c>
      <c r="J605" s="93">
        <v>1625.3622986891612</v>
      </c>
    </row>
    <row r="606" spans="1:10" s="91" customFormat="1" ht="15.75" x14ac:dyDescent="0.25">
      <c r="A606" s="92" t="s">
        <v>156</v>
      </c>
      <c r="B606" s="93">
        <v>1800</v>
      </c>
      <c r="C606" s="93">
        <v>1800</v>
      </c>
      <c r="D606" s="93">
        <v>1800</v>
      </c>
      <c r="E606" s="93">
        <v>1800</v>
      </c>
      <c r="F606" s="93">
        <v>1800</v>
      </c>
      <c r="G606" s="93">
        <v>1800</v>
      </c>
      <c r="H606" s="93">
        <v>1800</v>
      </c>
      <c r="I606" s="93">
        <v>1800</v>
      </c>
      <c r="J606" s="93">
        <v>1800</v>
      </c>
    </row>
    <row r="607" spans="1:10" s="91" customFormat="1" ht="15.75" x14ac:dyDescent="0.25">
      <c r="A607" s="92" t="s">
        <v>704</v>
      </c>
      <c r="B607" s="93">
        <v>1401.3664615754694</v>
      </c>
      <c r="C607" s="93">
        <v>1401.3664615754694</v>
      </c>
      <c r="D607" s="93">
        <v>1401.3664615754694</v>
      </c>
      <c r="E607" s="93">
        <v>1401.3664615754694</v>
      </c>
      <c r="F607" s="93">
        <v>1401.3664615754694</v>
      </c>
      <c r="G607" s="93">
        <v>1401.3664615754694</v>
      </c>
      <c r="H607" s="93">
        <v>1401.3664615754694</v>
      </c>
      <c r="I607" s="93">
        <v>1401.3664615754694</v>
      </c>
      <c r="J607" s="93">
        <v>1401.3664615754694</v>
      </c>
    </row>
    <row r="608" spans="1:10" s="91" customFormat="1" ht="15.75" x14ac:dyDescent="0.25">
      <c r="A608" s="92" t="s">
        <v>1051</v>
      </c>
      <c r="B608" s="93">
        <v>1927</v>
      </c>
      <c r="C608" s="93">
        <v>1873.7716427062912</v>
      </c>
      <c r="D608" s="93">
        <v>1901</v>
      </c>
      <c r="E608" s="93">
        <v>1901</v>
      </c>
      <c r="F608" s="93">
        <v>1869.6336546051309</v>
      </c>
      <c r="G608" s="93">
        <v>1869.6336546051309</v>
      </c>
      <c r="H608" s="93">
        <v>1855.2987486487418</v>
      </c>
      <c r="I608" s="93">
        <v>1873</v>
      </c>
      <c r="J608" s="93">
        <v>1884.6669112842749</v>
      </c>
    </row>
    <row r="609" spans="1:10" s="91" customFormat="1" ht="15.75" x14ac:dyDescent="0.25">
      <c r="A609" s="92" t="s">
        <v>394</v>
      </c>
      <c r="B609" s="93">
        <v>1928</v>
      </c>
      <c r="C609" s="93">
        <v>1928</v>
      </c>
      <c r="D609" s="93">
        <v>1928</v>
      </c>
      <c r="E609" s="93">
        <v>1928</v>
      </c>
      <c r="F609" s="93">
        <v>1928</v>
      </c>
      <c r="G609" s="93">
        <v>1928</v>
      </c>
      <c r="H609" s="93">
        <v>1928</v>
      </c>
      <c r="I609" s="93">
        <v>1928</v>
      </c>
      <c r="J609" s="93">
        <v>1928</v>
      </c>
    </row>
    <row r="610" spans="1:10" s="91" customFormat="1" ht="15.75" x14ac:dyDescent="0.25">
      <c r="A610" s="92" t="s">
        <v>22</v>
      </c>
      <c r="B610" s="93">
        <v>1200</v>
      </c>
      <c r="C610" s="93">
        <v>1200</v>
      </c>
      <c r="D610" s="93">
        <v>1200</v>
      </c>
      <c r="E610" s="93">
        <v>1200</v>
      </c>
      <c r="F610" s="93">
        <v>1200</v>
      </c>
      <c r="G610" s="93">
        <v>1200</v>
      </c>
      <c r="H610" s="93">
        <v>1200</v>
      </c>
      <c r="I610" s="93">
        <v>1200</v>
      </c>
      <c r="J610" s="93">
        <v>1200</v>
      </c>
    </row>
    <row r="611" spans="1:10" s="91" customFormat="1" ht="15.75" x14ac:dyDescent="0.25">
      <c r="A611" s="92" t="s">
        <v>624</v>
      </c>
      <c r="B611" s="93">
        <v>1278.233482634497</v>
      </c>
      <c r="C611" s="93">
        <v>1278.233482634497</v>
      </c>
      <c r="D611" s="93">
        <v>1278.233482634497</v>
      </c>
      <c r="E611" s="93">
        <v>1278.233482634497</v>
      </c>
      <c r="F611" s="93">
        <v>1278.233482634497</v>
      </c>
      <c r="G611" s="93">
        <v>1278.233482634497</v>
      </c>
      <c r="H611" s="93">
        <v>1278.233482634497</v>
      </c>
      <c r="I611" s="93">
        <v>1278.233482634497</v>
      </c>
      <c r="J611" s="93">
        <v>1278.233482634497</v>
      </c>
    </row>
    <row r="612" spans="1:10" s="91" customFormat="1" ht="15.75" x14ac:dyDescent="0.25">
      <c r="A612" s="92" t="s">
        <v>234</v>
      </c>
      <c r="B612" s="93">
        <v>1800</v>
      </c>
      <c r="C612" s="93">
        <v>1800</v>
      </c>
      <c r="D612" s="93">
        <v>1800</v>
      </c>
      <c r="E612" s="93">
        <v>1800</v>
      </c>
      <c r="F612" s="93">
        <v>1800</v>
      </c>
      <c r="G612" s="93">
        <v>1800</v>
      </c>
      <c r="H612" s="93">
        <v>1800</v>
      </c>
      <c r="I612" s="93">
        <v>1800</v>
      </c>
      <c r="J612" s="93">
        <v>1800</v>
      </c>
    </row>
    <row r="613" spans="1:10" s="91" customFormat="1" ht="15.75" x14ac:dyDescent="0.25">
      <c r="A613" s="92" t="s">
        <v>232</v>
      </c>
      <c r="B613" s="93">
        <v>1456.7395100530439</v>
      </c>
      <c r="C613" s="93">
        <v>1456.7395100530439</v>
      </c>
      <c r="D613" s="93">
        <v>1456.7395100530439</v>
      </c>
      <c r="E613" s="93">
        <v>1456.7395100530439</v>
      </c>
      <c r="F613" s="93">
        <v>1456.7395100530439</v>
      </c>
      <c r="G613" s="93">
        <v>1456.7395100530439</v>
      </c>
      <c r="H613" s="93">
        <v>1456.7395100530439</v>
      </c>
      <c r="I613" s="93">
        <v>1456.7395100530439</v>
      </c>
      <c r="J613" s="93">
        <v>1456.7395100530439</v>
      </c>
    </row>
    <row r="614" spans="1:10" s="91" customFormat="1" ht="15.75" x14ac:dyDescent="0.25">
      <c r="A614" s="92" t="s">
        <v>154</v>
      </c>
      <c r="B614" s="93">
        <v>1800</v>
      </c>
      <c r="C614" s="93">
        <v>1800</v>
      </c>
      <c r="D614" s="93">
        <v>1800</v>
      </c>
      <c r="E614" s="93">
        <v>1800</v>
      </c>
      <c r="F614" s="93">
        <v>1800</v>
      </c>
      <c r="G614" s="93">
        <v>1800</v>
      </c>
      <c r="H614" s="93">
        <v>1800</v>
      </c>
      <c r="I614" s="93">
        <v>1800</v>
      </c>
      <c r="J614" s="93">
        <v>1800</v>
      </c>
    </row>
    <row r="615" spans="1:10" s="91" customFormat="1" ht="15.75" x14ac:dyDescent="0.25">
      <c r="A615" s="92" t="s">
        <v>457</v>
      </c>
      <c r="B615" s="93">
        <v>1502</v>
      </c>
      <c r="C615" s="93">
        <v>1502</v>
      </c>
      <c r="D615" s="93">
        <v>1502</v>
      </c>
      <c r="E615" s="93">
        <v>1502</v>
      </c>
      <c r="F615" s="93">
        <v>1502</v>
      </c>
      <c r="G615" s="93">
        <v>1502</v>
      </c>
      <c r="H615" s="93">
        <v>1502</v>
      </c>
      <c r="I615" s="93">
        <v>1502</v>
      </c>
      <c r="J615" s="93">
        <v>1502</v>
      </c>
    </row>
    <row r="616" spans="1:10" s="91" customFormat="1" ht="15.75" x14ac:dyDescent="0.25">
      <c r="A616" s="92" t="s">
        <v>236</v>
      </c>
      <c r="B616" s="93">
        <v>1455.7284136878175</v>
      </c>
      <c r="C616" s="93">
        <v>1455.7284136878175</v>
      </c>
      <c r="D616" s="93">
        <v>1455.7284136878175</v>
      </c>
      <c r="E616" s="93">
        <v>1455.7284136878175</v>
      </c>
      <c r="F616" s="93">
        <v>1455.7284136878175</v>
      </c>
      <c r="G616" s="93">
        <v>1455.7284136878175</v>
      </c>
      <c r="H616" s="93">
        <v>1455.7284136878175</v>
      </c>
      <c r="I616" s="93">
        <v>1455.7284136878175</v>
      </c>
      <c r="J616" s="93">
        <v>1455.7284136878175</v>
      </c>
    </row>
    <row r="617" spans="1:10" s="91" customFormat="1" ht="15.75" x14ac:dyDescent="0.25">
      <c r="A617" s="92" t="s">
        <v>813</v>
      </c>
      <c r="B617" s="93">
        <v>1547</v>
      </c>
      <c r="C617" s="93">
        <v>1547</v>
      </c>
      <c r="D617" s="93">
        <v>1547</v>
      </c>
      <c r="E617" s="93">
        <v>1547</v>
      </c>
      <c r="F617" s="93">
        <v>1547</v>
      </c>
      <c r="G617" s="93">
        <v>1547</v>
      </c>
      <c r="H617" s="93">
        <v>1547</v>
      </c>
      <c r="I617" s="93">
        <v>1547</v>
      </c>
      <c r="J617" s="93">
        <v>1547</v>
      </c>
    </row>
    <row r="618" spans="1:10" s="91" customFormat="1" ht="15.75" x14ac:dyDescent="0.25">
      <c r="A618" s="92" t="s">
        <v>1123</v>
      </c>
      <c r="B618" s="93"/>
      <c r="C618" s="93"/>
      <c r="D618" s="93"/>
      <c r="E618" s="93">
        <v>1600</v>
      </c>
      <c r="F618" s="93">
        <v>1641.7666115361646</v>
      </c>
      <c r="G618" s="93">
        <v>1641.7666115361646</v>
      </c>
      <c r="H618" s="93">
        <v>1641.7666115361646</v>
      </c>
      <c r="I618" s="93">
        <v>1641.7666115361646</v>
      </c>
      <c r="J618" s="93">
        <v>1641.7666115361646</v>
      </c>
    </row>
    <row r="619" spans="1:10" s="91" customFormat="1" ht="15.75" x14ac:dyDescent="0.25">
      <c r="A619" s="92" t="s">
        <v>679</v>
      </c>
      <c r="B619" s="93">
        <v>1271.644059078182</v>
      </c>
      <c r="C619" s="93">
        <v>1271.644059078182</v>
      </c>
      <c r="D619" s="93">
        <v>1271.644059078182</v>
      </c>
      <c r="E619" s="93">
        <v>1271.644059078182</v>
      </c>
      <c r="F619" s="93">
        <v>1271.644059078182</v>
      </c>
      <c r="G619" s="93">
        <v>1271.644059078182</v>
      </c>
      <c r="H619" s="93">
        <v>1271.644059078182</v>
      </c>
      <c r="I619" s="93">
        <v>1271.644059078182</v>
      </c>
      <c r="J619" s="93">
        <v>1271.644059078182</v>
      </c>
    </row>
    <row r="620" spans="1:10" s="91" customFormat="1" ht="15.75" x14ac:dyDescent="0.25">
      <c r="A620" s="92" t="s">
        <v>74</v>
      </c>
      <c r="B620" s="93">
        <v>1600</v>
      </c>
      <c r="C620" s="93">
        <v>1600</v>
      </c>
      <c r="D620" s="93">
        <v>1600</v>
      </c>
      <c r="E620" s="93">
        <v>1600</v>
      </c>
      <c r="F620" s="93">
        <v>1600</v>
      </c>
      <c r="G620" s="93">
        <v>1600</v>
      </c>
      <c r="H620" s="93">
        <v>1600</v>
      </c>
      <c r="I620" s="93">
        <v>1600</v>
      </c>
      <c r="J620" s="93">
        <v>1600</v>
      </c>
    </row>
    <row r="621" spans="1:10" s="91" customFormat="1" ht="15.75" x14ac:dyDescent="0.25">
      <c r="A621" s="92" t="s">
        <v>178</v>
      </c>
      <c r="B621" s="93">
        <v>1707.7075762557679</v>
      </c>
      <c r="C621" s="93">
        <v>1707.7075762557679</v>
      </c>
      <c r="D621" s="93">
        <v>1707.7075762557679</v>
      </c>
      <c r="E621" s="93">
        <v>1707.7075762557679</v>
      </c>
      <c r="F621" s="93">
        <v>1707.7075762557679</v>
      </c>
      <c r="G621" s="93">
        <v>1707.7075762557679</v>
      </c>
      <c r="H621" s="93">
        <v>1707.7075762557679</v>
      </c>
      <c r="I621" s="93">
        <v>1707.7075762557679</v>
      </c>
      <c r="J621" s="93">
        <v>1707.7075762557679</v>
      </c>
    </row>
    <row r="622" spans="1:10" s="91" customFormat="1" ht="15.75" x14ac:dyDescent="0.25">
      <c r="A622" s="92" t="s">
        <v>19</v>
      </c>
      <c r="B622" s="93">
        <v>1731</v>
      </c>
      <c r="C622" s="93">
        <v>1731</v>
      </c>
      <c r="D622" s="93">
        <v>1682</v>
      </c>
      <c r="E622" s="93">
        <v>1718</v>
      </c>
      <c r="F622" s="93">
        <v>1748.8968733174099</v>
      </c>
      <c r="G622" s="93">
        <v>1708.137427027214</v>
      </c>
      <c r="H622" s="93">
        <v>1660.5193490937118</v>
      </c>
      <c r="I622" s="93">
        <v>1698</v>
      </c>
      <c r="J622" s="93">
        <v>1698</v>
      </c>
    </row>
    <row r="623" spans="1:10" s="91" customFormat="1" ht="15.75" x14ac:dyDescent="0.25">
      <c r="A623" s="92" t="s">
        <v>737</v>
      </c>
      <c r="B623" s="93">
        <v>1669</v>
      </c>
      <c r="C623" s="93">
        <v>1689.0863469232522</v>
      </c>
      <c r="D623" s="93">
        <v>1705</v>
      </c>
      <c r="E623" s="93">
        <v>1643</v>
      </c>
      <c r="F623" s="93">
        <v>1643</v>
      </c>
      <c r="G623" s="93">
        <v>1643</v>
      </c>
      <c r="H623" s="93">
        <v>1575.4541607907024</v>
      </c>
      <c r="I623" s="93">
        <v>1575.4541607907024</v>
      </c>
      <c r="J623" s="93">
        <v>1575.4541607907024</v>
      </c>
    </row>
    <row r="624" spans="1:10" s="91" customFormat="1" ht="15.75" x14ac:dyDescent="0.25">
      <c r="A624" s="92" t="s">
        <v>993</v>
      </c>
      <c r="B624" s="93">
        <v>1186</v>
      </c>
      <c r="C624" s="93">
        <v>1186</v>
      </c>
      <c r="D624" s="93">
        <v>1186</v>
      </c>
      <c r="E624" s="93">
        <v>1186</v>
      </c>
      <c r="F624" s="93">
        <v>1196.5536935350262</v>
      </c>
      <c r="G624" s="93">
        <v>1196.5536935350262</v>
      </c>
      <c r="H624" s="93">
        <v>1196.5536935350262</v>
      </c>
      <c r="I624" s="93">
        <v>1196.5536935350262</v>
      </c>
      <c r="J624" s="93">
        <v>1196.5536935350262</v>
      </c>
    </row>
    <row r="625" spans="1:10" s="91" customFormat="1" ht="15.75" x14ac:dyDescent="0.25">
      <c r="A625" s="92" t="s">
        <v>738</v>
      </c>
      <c r="B625" s="93">
        <v>1495.4243153929044</v>
      </c>
      <c r="C625" s="93">
        <v>1536.9605928521205</v>
      </c>
      <c r="D625" s="93">
        <v>1492</v>
      </c>
      <c r="E625" s="93">
        <v>1491</v>
      </c>
      <c r="F625" s="93">
        <v>1515.3356243201179</v>
      </c>
      <c r="G625" s="93">
        <v>1535.2274477497656</v>
      </c>
      <c r="H625" s="93">
        <v>1502.6562951521323</v>
      </c>
      <c r="I625" s="93">
        <v>1532</v>
      </c>
      <c r="J625" s="93">
        <v>1532</v>
      </c>
    </row>
    <row r="626" spans="1:10" s="91" customFormat="1" ht="15.75" x14ac:dyDescent="0.25">
      <c r="A626" s="92" t="s">
        <v>214</v>
      </c>
      <c r="B626" s="93">
        <v>1800</v>
      </c>
      <c r="C626" s="93">
        <v>1800</v>
      </c>
      <c r="D626" s="93">
        <v>1800</v>
      </c>
      <c r="E626" s="93">
        <v>1800</v>
      </c>
      <c r="F626" s="93">
        <v>1800</v>
      </c>
      <c r="G626" s="93">
        <v>1800</v>
      </c>
      <c r="H626" s="93">
        <v>1800</v>
      </c>
      <c r="I626" s="93">
        <v>1800</v>
      </c>
      <c r="J626" s="93">
        <v>1800</v>
      </c>
    </row>
    <row r="627" spans="1:10" s="91" customFormat="1" ht="15.75" x14ac:dyDescent="0.25">
      <c r="A627" s="92" t="s">
        <v>89</v>
      </c>
      <c r="B627" s="93">
        <v>1801</v>
      </c>
      <c r="C627" s="93">
        <v>1754.0657615798643</v>
      </c>
      <c r="D627" s="93">
        <v>1754.0657615798643</v>
      </c>
      <c r="E627" s="93">
        <v>1754.0657615798643</v>
      </c>
      <c r="F627" s="93">
        <v>1754.0657615798643</v>
      </c>
      <c r="G627" s="93">
        <v>1754.0657615798643</v>
      </c>
      <c r="H627" s="93">
        <v>1754.0657615798643</v>
      </c>
      <c r="I627" s="93">
        <v>1754.0657615798643</v>
      </c>
      <c r="J627" s="93">
        <v>1754.0657615798643</v>
      </c>
    </row>
    <row r="628" spans="1:10" s="91" customFormat="1" ht="15.75" x14ac:dyDescent="0.25">
      <c r="A628" s="92" t="s">
        <v>410</v>
      </c>
      <c r="B628" s="93">
        <v>1600</v>
      </c>
      <c r="C628" s="93">
        <v>1600</v>
      </c>
      <c r="D628" s="93">
        <v>1600</v>
      </c>
      <c r="E628" s="93">
        <v>1600</v>
      </c>
      <c r="F628" s="93">
        <v>1600</v>
      </c>
      <c r="G628" s="93">
        <v>1600</v>
      </c>
      <c r="H628" s="93">
        <v>1637.5966882796974</v>
      </c>
      <c r="I628" s="93">
        <v>1637.5966882796974</v>
      </c>
      <c r="J628" s="93">
        <v>1637.5966882796974</v>
      </c>
    </row>
    <row r="629" spans="1:10" s="91" customFormat="1" ht="15.75" x14ac:dyDescent="0.25">
      <c r="A629" s="92" t="s">
        <v>170</v>
      </c>
      <c r="B629" s="93">
        <v>1900</v>
      </c>
      <c r="C629" s="93">
        <v>1900</v>
      </c>
      <c r="D629" s="93">
        <v>1900</v>
      </c>
      <c r="E629" s="93">
        <v>1900</v>
      </c>
      <c r="F629" s="93">
        <v>1900</v>
      </c>
      <c r="G629" s="93">
        <v>1900</v>
      </c>
      <c r="H629" s="93">
        <v>1966.5768978918447</v>
      </c>
      <c r="I629" s="93">
        <v>1966.5768978918447</v>
      </c>
      <c r="J629" s="93">
        <v>1966.5768978918447</v>
      </c>
    </row>
    <row r="630" spans="1:10" s="91" customFormat="1" ht="15.75" x14ac:dyDescent="0.25">
      <c r="A630" s="92" t="s">
        <v>831</v>
      </c>
      <c r="B630" s="93">
        <v>1408</v>
      </c>
      <c r="C630" s="93">
        <v>1422.4258376701487</v>
      </c>
      <c r="D630" s="93">
        <v>1422.4258376701487</v>
      </c>
      <c r="E630" s="93">
        <v>1422.4258376701487</v>
      </c>
      <c r="F630" s="93">
        <v>1422.4258376701487</v>
      </c>
      <c r="G630" s="93">
        <v>1422.4258376701487</v>
      </c>
      <c r="H630" s="93">
        <v>1422.4258376701487</v>
      </c>
      <c r="I630" s="93">
        <v>1422.4258376701487</v>
      </c>
      <c r="J630" s="93">
        <v>1422.4258376701487</v>
      </c>
    </row>
    <row r="631" spans="1:10" s="91" customFormat="1" ht="15.75" x14ac:dyDescent="0.25">
      <c r="A631" s="92" t="s">
        <v>176</v>
      </c>
      <c r="B631" s="93">
        <v>1800</v>
      </c>
      <c r="C631" s="93">
        <v>1800</v>
      </c>
      <c r="D631" s="93">
        <v>1800</v>
      </c>
      <c r="E631" s="93">
        <v>1800</v>
      </c>
      <c r="F631" s="93">
        <v>1800</v>
      </c>
      <c r="G631" s="93">
        <v>1800</v>
      </c>
      <c r="H631" s="93">
        <v>1800</v>
      </c>
      <c r="I631" s="93">
        <v>1800</v>
      </c>
      <c r="J631" s="93">
        <v>1800</v>
      </c>
    </row>
    <row r="632" spans="1:10" s="91" customFormat="1" ht="15.75" x14ac:dyDescent="0.25">
      <c r="A632" s="92" t="s">
        <v>152</v>
      </c>
      <c r="B632" s="93">
        <v>1666.2756712531668</v>
      </c>
      <c r="C632" s="93">
        <v>1666.2756712531668</v>
      </c>
      <c r="D632" s="93">
        <v>1666.2756712531668</v>
      </c>
      <c r="E632" s="93">
        <v>1629</v>
      </c>
      <c r="F632" s="93">
        <v>1629</v>
      </c>
      <c r="G632" s="93">
        <v>1629</v>
      </c>
      <c r="H632" s="93">
        <v>1629</v>
      </c>
      <c r="I632" s="93">
        <v>1629</v>
      </c>
      <c r="J632" s="93">
        <v>1629</v>
      </c>
    </row>
    <row r="633" spans="1:10" s="91" customFormat="1" ht="15.75" x14ac:dyDescent="0.25">
      <c r="A633" s="92" t="s">
        <v>96</v>
      </c>
      <c r="B633" s="93">
        <v>1800</v>
      </c>
      <c r="C633" s="93">
        <v>1800</v>
      </c>
      <c r="D633" s="93">
        <v>1800</v>
      </c>
      <c r="E633" s="93">
        <v>1800</v>
      </c>
      <c r="F633" s="93">
        <v>1800</v>
      </c>
      <c r="G633" s="93">
        <v>1800</v>
      </c>
      <c r="H633" s="93">
        <v>1800</v>
      </c>
      <c r="I633" s="93">
        <v>1800</v>
      </c>
      <c r="J633" s="93">
        <v>1800</v>
      </c>
    </row>
    <row r="634" spans="1:10" s="91" customFormat="1" ht="15.75" x14ac:dyDescent="0.25">
      <c r="A634" s="92" t="s">
        <v>705</v>
      </c>
      <c r="B634" s="93">
        <v>1385.724896677413</v>
      </c>
      <c r="C634" s="93">
        <v>1385.724896677413</v>
      </c>
      <c r="D634" s="93">
        <v>1385.724896677413</v>
      </c>
      <c r="E634" s="93">
        <v>1385.724896677413</v>
      </c>
      <c r="F634" s="93">
        <v>1385.724896677413</v>
      </c>
      <c r="G634" s="93">
        <v>1385.724896677413</v>
      </c>
      <c r="H634" s="93">
        <v>1385.724896677413</v>
      </c>
      <c r="I634" s="93">
        <v>1385.724896677413</v>
      </c>
      <c r="J634" s="93">
        <v>1385.724896677413</v>
      </c>
    </row>
    <row r="635" spans="1:10" s="91" customFormat="1" ht="15.75" x14ac:dyDescent="0.25">
      <c r="A635" s="92" t="s">
        <v>448</v>
      </c>
      <c r="B635" s="93">
        <v>1400</v>
      </c>
      <c r="C635" s="93">
        <v>1400</v>
      </c>
      <c r="D635" s="93">
        <v>1400</v>
      </c>
      <c r="E635" s="93">
        <v>1400</v>
      </c>
      <c r="F635" s="93">
        <v>1400</v>
      </c>
      <c r="G635" s="93">
        <v>1400</v>
      </c>
      <c r="H635" s="93">
        <v>1400</v>
      </c>
      <c r="I635" s="93">
        <v>1400</v>
      </c>
      <c r="J635" s="93">
        <v>1400</v>
      </c>
    </row>
    <row r="636" spans="1:10" s="91" customFormat="1" ht="15.75" x14ac:dyDescent="0.25">
      <c r="A636" s="92" t="s">
        <v>1136</v>
      </c>
      <c r="B636" s="93"/>
      <c r="C636" s="93"/>
      <c r="D636" s="93"/>
      <c r="E636" s="93"/>
      <c r="F636" s="93"/>
      <c r="G636" s="93">
        <v>1400</v>
      </c>
      <c r="H636" s="93">
        <v>1461.4060677967241</v>
      </c>
      <c r="I636" s="93">
        <v>1461.4060677967241</v>
      </c>
      <c r="J636" s="93">
        <v>1461.4060677967241</v>
      </c>
    </row>
    <row r="637" spans="1:10" s="91" customFormat="1" ht="15.75" x14ac:dyDescent="0.25">
      <c r="A637" s="92" t="s">
        <v>93</v>
      </c>
      <c r="B637" s="93">
        <v>1800</v>
      </c>
      <c r="C637" s="93">
        <v>1800</v>
      </c>
      <c r="D637" s="93">
        <v>1800</v>
      </c>
      <c r="E637" s="93">
        <v>1800</v>
      </c>
      <c r="F637" s="93">
        <v>1800</v>
      </c>
      <c r="G637" s="93">
        <v>1800</v>
      </c>
      <c r="H637" s="93">
        <v>1800</v>
      </c>
      <c r="I637" s="93">
        <v>1800</v>
      </c>
      <c r="J637" s="93">
        <v>1800</v>
      </c>
    </row>
    <row r="638" spans="1:10" s="91" customFormat="1" ht="15.75" x14ac:dyDescent="0.25">
      <c r="A638" s="92" t="s">
        <v>452</v>
      </c>
      <c r="B638" s="93">
        <v>1592.1618775582822</v>
      </c>
      <c r="C638" s="93">
        <v>1606.2821331687433</v>
      </c>
      <c r="D638" s="93">
        <v>1571</v>
      </c>
      <c r="E638" s="93">
        <v>1571</v>
      </c>
      <c r="F638" s="93">
        <v>1571</v>
      </c>
      <c r="G638" s="93">
        <v>1571</v>
      </c>
      <c r="H638" s="93">
        <v>1571</v>
      </c>
      <c r="I638" s="93">
        <v>1613</v>
      </c>
      <c r="J638" s="93">
        <v>1613</v>
      </c>
    </row>
    <row r="639" spans="1:10" s="91" customFormat="1" ht="15.75" x14ac:dyDescent="0.25">
      <c r="A639" s="92" t="s">
        <v>454</v>
      </c>
      <c r="B639" s="93">
        <v>1800</v>
      </c>
      <c r="C639" s="93">
        <v>1800</v>
      </c>
      <c r="D639" s="93">
        <v>1800</v>
      </c>
      <c r="E639" s="93">
        <v>1800</v>
      </c>
      <c r="F639" s="93">
        <v>1800</v>
      </c>
      <c r="G639" s="93">
        <v>1800</v>
      </c>
      <c r="H639" s="93">
        <v>1800</v>
      </c>
      <c r="I639" s="93">
        <v>1800</v>
      </c>
      <c r="J639" s="93">
        <v>1800</v>
      </c>
    </row>
    <row r="640" spans="1:10" s="91" customFormat="1" ht="15.75" x14ac:dyDescent="0.25">
      <c r="A640" s="92" t="s">
        <v>1104</v>
      </c>
      <c r="B640" s="93"/>
      <c r="C640" s="93"/>
      <c r="D640" s="93">
        <v>1200</v>
      </c>
      <c r="E640" s="93">
        <v>1233</v>
      </c>
      <c r="F640" s="93">
        <v>1233</v>
      </c>
      <c r="G640" s="93">
        <v>1233</v>
      </c>
      <c r="H640" s="93">
        <v>1233</v>
      </c>
      <c r="I640" s="93">
        <v>1233</v>
      </c>
      <c r="J640" s="93">
        <v>1233</v>
      </c>
    </row>
    <row r="641" spans="1:10" s="91" customFormat="1" ht="15.75" x14ac:dyDescent="0.25">
      <c r="A641" s="92" t="s">
        <v>205</v>
      </c>
      <c r="B641" s="93">
        <v>1869</v>
      </c>
      <c r="C641" s="93">
        <v>1869</v>
      </c>
      <c r="D641" s="93">
        <v>1869</v>
      </c>
      <c r="E641" s="93">
        <v>1869</v>
      </c>
      <c r="F641" s="93">
        <v>1869</v>
      </c>
      <c r="G641" s="93">
        <v>1869</v>
      </c>
      <c r="H641" s="93">
        <v>1825.6176468408028</v>
      </c>
      <c r="I641" s="93">
        <v>1825.6176468408028</v>
      </c>
      <c r="J641" s="93">
        <v>1825.6176468408028</v>
      </c>
    </row>
    <row r="642" spans="1:10" s="91" customFormat="1" ht="15.75" x14ac:dyDescent="0.25">
      <c r="A642" s="92" t="s">
        <v>420</v>
      </c>
      <c r="B642" s="93">
        <v>0</v>
      </c>
      <c r="C642" s="93">
        <v>0</v>
      </c>
      <c r="D642" s="93">
        <v>0</v>
      </c>
      <c r="E642" s="93">
        <v>0</v>
      </c>
      <c r="F642" s="93">
        <v>0</v>
      </c>
      <c r="G642" s="93">
        <v>0</v>
      </c>
      <c r="H642" s="93">
        <v>0</v>
      </c>
      <c r="I642" s="93">
        <v>0</v>
      </c>
      <c r="J642" s="93">
        <v>0</v>
      </c>
    </row>
    <row r="643" spans="1:10" s="91" customFormat="1" ht="15.75" x14ac:dyDescent="0.25">
      <c r="A643" s="92" t="s">
        <v>504</v>
      </c>
      <c r="B643" s="93">
        <v>1400</v>
      </c>
      <c r="C643" s="93">
        <v>1400</v>
      </c>
      <c r="D643" s="93">
        <v>1400</v>
      </c>
      <c r="E643" s="93">
        <v>1400</v>
      </c>
      <c r="F643" s="93">
        <v>1400</v>
      </c>
      <c r="G643" s="93">
        <v>1400</v>
      </c>
      <c r="H643" s="93">
        <v>1400</v>
      </c>
      <c r="I643" s="93">
        <v>1400</v>
      </c>
      <c r="J643" s="93">
        <v>1400</v>
      </c>
    </row>
    <row r="644" spans="1:10" s="91" customFormat="1" ht="15.75" x14ac:dyDescent="0.25">
      <c r="A644" s="92" t="s">
        <v>975</v>
      </c>
      <c r="B644" s="93">
        <v>1752.3409109044942</v>
      </c>
      <c r="C644" s="93">
        <v>1752.3409109044942</v>
      </c>
      <c r="D644" s="93">
        <v>1752.3409109044942</v>
      </c>
      <c r="E644" s="93">
        <v>1752.3409109044942</v>
      </c>
      <c r="F644" s="93">
        <v>1752.3409109044942</v>
      </c>
      <c r="G644" s="93">
        <v>1752.3409109044942</v>
      </c>
      <c r="H644" s="93">
        <v>1752.3409109044942</v>
      </c>
      <c r="I644" s="93">
        <v>1768</v>
      </c>
      <c r="J644" s="93">
        <v>1768</v>
      </c>
    </row>
    <row r="645" spans="1:10" s="91" customFormat="1" ht="15.75" x14ac:dyDescent="0.25">
      <c r="A645" s="92" t="s">
        <v>25</v>
      </c>
      <c r="B645" s="93">
        <v>1400</v>
      </c>
      <c r="C645" s="93">
        <v>1400</v>
      </c>
      <c r="D645" s="93">
        <v>1400</v>
      </c>
      <c r="E645" s="93">
        <v>1400</v>
      </c>
      <c r="F645" s="93">
        <v>1400</v>
      </c>
      <c r="G645" s="93">
        <v>1400</v>
      </c>
      <c r="H645" s="93">
        <v>1400</v>
      </c>
      <c r="I645" s="93">
        <v>1400</v>
      </c>
      <c r="J645" s="93">
        <v>1400</v>
      </c>
    </row>
    <row r="646" spans="1:10" s="91" customFormat="1" ht="15.75" x14ac:dyDescent="0.25">
      <c r="A646" s="92" t="s">
        <v>134</v>
      </c>
      <c r="B646" s="93">
        <v>1869</v>
      </c>
      <c r="C646" s="93">
        <v>1837.127892700948</v>
      </c>
      <c r="D646" s="93">
        <v>1837.127892700948</v>
      </c>
      <c r="E646" s="93">
        <v>1806</v>
      </c>
      <c r="F646" s="93">
        <v>1806</v>
      </c>
      <c r="G646" s="93">
        <v>1806</v>
      </c>
      <c r="H646" s="93">
        <v>1806</v>
      </c>
      <c r="I646" s="93">
        <v>1740</v>
      </c>
      <c r="J646" s="93">
        <v>1740</v>
      </c>
    </row>
    <row r="647" spans="1:10" s="91" customFormat="1" ht="15.75" x14ac:dyDescent="0.25">
      <c r="A647" s="92" t="s">
        <v>9</v>
      </c>
      <c r="B647" s="93">
        <v>1965.7503505369757</v>
      </c>
      <c r="C647" s="93">
        <v>1965.7503505369757</v>
      </c>
      <c r="D647" s="93">
        <v>1965.7503505369757</v>
      </c>
      <c r="E647" s="93">
        <v>1965.7503505369757</v>
      </c>
      <c r="F647" s="93">
        <v>1965.7503505369757</v>
      </c>
      <c r="G647" s="93">
        <v>1965.7503505369757</v>
      </c>
      <c r="H647" s="93">
        <v>1965.7503505369757</v>
      </c>
      <c r="I647" s="93">
        <v>1965.7503505369757</v>
      </c>
      <c r="J647" s="93">
        <v>1965.7503505369757</v>
      </c>
    </row>
    <row r="648" spans="1:10" s="91" customFormat="1" ht="15.75" x14ac:dyDescent="0.25">
      <c r="A648" s="92" t="s">
        <v>976</v>
      </c>
      <c r="B648" s="93">
        <v>1600</v>
      </c>
      <c r="C648" s="93">
        <v>1600</v>
      </c>
      <c r="D648" s="93">
        <v>1600</v>
      </c>
      <c r="E648" s="93">
        <v>1600</v>
      </c>
      <c r="F648" s="93">
        <v>1600</v>
      </c>
      <c r="G648" s="93">
        <v>1600</v>
      </c>
      <c r="H648" s="93">
        <v>1679.9897434831764</v>
      </c>
      <c r="I648" s="93">
        <v>1679.9897434831764</v>
      </c>
      <c r="J648" s="93">
        <v>1679.9897434831764</v>
      </c>
    </row>
    <row r="649" spans="1:10" s="91" customFormat="1" ht="15.75" x14ac:dyDescent="0.25">
      <c r="A649" s="92" t="s">
        <v>580</v>
      </c>
      <c r="B649" s="93">
        <v>1800</v>
      </c>
      <c r="C649" s="93">
        <v>1800</v>
      </c>
      <c r="D649" s="93">
        <v>1800</v>
      </c>
      <c r="E649" s="93">
        <v>1800</v>
      </c>
      <c r="F649" s="93">
        <v>1800</v>
      </c>
      <c r="G649" s="93">
        <v>1800</v>
      </c>
      <c r="H649" s="93">
        <v>1800</v>
      </c>
      <c r="I649" s="93">
        <v>1800</v>
      </c>
      <c r="J649" s="93">
        <v>1800</v>
      </c>
    </row>
    <row r="650" spans="1:10" s="91" customFormat="1" ht="15.75" x14ac:dyDescent="0.25">
      <c r="A650" s="92" t="s">
        <v>1075</v>
      </c>
      <c r="B650" s="93">
        <v>1246</v>
      </c>
      <c r="C650" s="93">
        <v>1246</v>
      </c>
      <c r="D650" s="93">
        <v>1246</v>
      </c>
      <c r="E650" s="93">
        <v>1246</v>
      </c>
      <c r="F650" s="93">
        <v>1246</v>
      </c>
      <c r="G650" s="93">
        <v>1246</v>
      </c>
      <c r="H650" s="93">
        <v>1246</v>
      </c>
      <c r="I650" s="93">
        <v>1246</v>
      </c>
      <c r="J650" s="93">
        <v>1246</v>
      </c>
    </row>
    <row r="651" spans="1:10" s="91" customFormat="1" ht="15.75" x14ac:dyDescent="0.25">
      <c r="A651" s="92" t="s">
        <v>486</v>
      </c>
      <c r="B651" s="93">
        <v>1800</v>
      </c>
      <c r="C651" s="93">
        <v>1800</v>
      </c>
      <c r="D651" s="93">
        <v>1800</v>
      </c>
      <c r="E651" s="93">
        <v>1800</v>
      </c>
      <c r="F651" s="93">
        <v>1800</v>
      </c>
      <c r="G651" s="93">
        <v>1800</v>
      </c>
      <c r="H651" s="93">
        <v>1800</v>
      </c>
      <c r="I651" s="93">
        <v>1800</v>
      </c>
      <c r="J651" s="93">
        <v>1800</v>
      </c>
    </row>
    <row r="652" spans="1:10" s="91" customFormat="1" ht="15.75" x14ac:dyDescent="0.25">
      <c r="A652" s="92" t="s">
        <v>988</v>
      </c>
      <c r="B652" s="93">
        <v>1265.0876110057284</v>
      </c>
      <c r="C652" s="93">
        <v>1265.0876110057284</v>
      </c>
      <c r="D652" s="93">
        <v>1265.0876110057284</v>
      </c>
      <c r="E652" s="93">
        <v>1265.0876110057284</v>
      </c>
      <c r="F652" s="93">
        <v>1265.0876110057284</v>
      </c>
      <c r="G652" s="93">
        <v>1265.0876110057284</v>
      </c>
      <c r="H652" s="93">
        <v>1265.0876110057284</v>
      </c>
      <c r="I652" s="93">
        <v>1265.0876110057284</v>
      </c>
      <c r="J652" s="93">
        <v>1265.0876110057284</v>
      </c>
    </row>
    <row r="653" spans="1:10" s="91" customFormat="1" ht="15.75" x14ac:dyDescent="0.25">
      <c r="A653" s="92" t="s">
        <v>23</v>
      </c>
      <c r="B653" s="93">
        <v>1699.1032733309994</v>
      </c>
      <c r="C653" s="93">
        <v>1699.1032733309994</v>
      </c>
      <c r="D653" s="93">
        <v>1699.1032733309994</v>
      </c>
      <c r="E653" s="93">
        <v>1699.1032733309994</v>
      </c>
      <c r="F653" s="93">
        <v>1699.1032733309994</v>
      </c>
      <c r="G653" s="93">
        <v>1699.1032733309994</v>
      </c>
      <c r="H653" s="93">
        <v>1699.1032733309994</v>
      </c>
      <c r="I653" s="93">
        <v>1699.1032733309994</v>
      </c>
      <c r="J653" s="93">
        <v>1699.1032733309994</v>
      </c>
    </row>
    <row r="654" spans="1:10" s="91" customFormat="1" ht="15.75" x14ac:dyDescent="0.25">
      <c r="A654" s="92" t="s">
        <v>551</v>
      </c>
      <c r="B654" s="93">
        <v>1727.9773196701246</v>
      </c>
      <c r="C654" s="93">
        <v>1694.6558257705917</v>
      </c>
      <c r="D654" s="93">
        <v>1674</v>
      </c>
      <c r="E654" s="93">
        <v>1674</v>
      </c>
      <c r="F654" s="93">
        <v>1578.8359845268849</v>
      </c>
      <c r="G654" s="93">
        <v>1578.8359845268849</v>
      </c>
      <c r="H654" s="93">
        <v>1578.8359845268849</v>
      </c>
      <c r="I654" s="93">
        <v>1578.8359845268849</v>
      </c>
      <c r="J654" s="93">
        <v>1578.8359845268849</v>
      </c>
    </row>
    <row r="655" spans="1:10" s="91" customFormat="1" ht="15.75" x14ac:dyDescent="0.25">
      <c r="A655" s="92" t="s">
        <v>1147</v>
      </c>
      <c r="B655" s="93"/>
      <c r="C655" s="93"/>
      <c r="D655" s="93"/>
      <c r="E655" s="93"/>
      <c r="F655" s="93"/>
      <c r="G655" s="93">
        <v>1200</v>
      </c>
      <c r="H655" s="93">
        <v>1322.4882018027338</v>
      </c>
      <c r="I655" s="93">
        <v>1322.4882018027338</v>
      </c>
      <c r="J655" s="93">
        <v>1322.4882018027338</v>
      </c>
    </row>
    <row r="656" spans="1:10" s="91" customFormat="1" ht="15.75" x14ac:dyDescent="0.25">
      <c r="A656" s="92" t="s">
        <v>230</v>
      </c>
      <c r="B656" s="93">
        <v>1647</v>
      </c>
      <c r="C656" s="93">
        <v>1647</v>
      </c>
      <c r="D656" s="93">
        <v>1647</v>
      </c>
      <c r="E656" s="93">
        <v>1660</v>
      </c>
      <c r="F656" s="93">
        <v>1660</v>
      </c>
      <c r="G656" s="93">
        <v>1660</v>
      </c>
      <c r="H656" s="93">
        <v>1578.2861528497826</v>
      </c>
      <c r="I656" s="93">
        <v>1578.2861528497826</v>
      </c>
      <c r="J656" s="93">
        <v>1578.2861528497826</v>
      </c>
    </row>
    <row r="657" spans="1:10" s="91" customFormat="1" ht="15.75" x14ac:dyDescent="0.25">
      <c r="A657" s="92" t="s">
        <v>626</v>
      </c>
      <c r="B657" s="93">
        <v>1483.6604684836561</v>
      </c>
      <c r="C657" s="93">
        <v>1483.6604684836561</v>
      </c>
      <c r="D657" s="93">
        <v>1483.6604684836561</v>
      </c>
      <c r="E657" s="93">
        <v>1483.6604684836561</v>
      </c>
      <c r="F657" s="93">
        <v>1483.6604684836561</v>
      </c>
      <c r="G657" s="93">
        <v>1483.6604684836561</v>
      </c>
      <c r="H657" s="93">
        <v>1483.6604684836561</v>
      </c>
      <c r="I657" s="93">
        <v>1483.6604684836561</v>
      </c>
      <c r="J657" s="93">
        <v>1483.6604684836561</v>
      </c>
    </row>
    <row r="658" spans="1:10" s="91" customFormat="1" ht="15.75" x14ac:dyDescent="0.25">
      <c r="A658" s="92" t="s">
        <v>977</v>
      </c>
      <c r="B658" s="93">
        <v>1600</v>
      </c>
      <c r="C658" s="93">
        <v>1600</v>
      </c>
      <c r="D658" s="93">
        <v>1600</v>
      </c>
      <c r="E658" s="93">
        <v>1600</v>
      </c>
      <c r="F658" s="93">
        <v>1600</v>
      </c>
      <c r="G658" s="93">
        <v>1600</v>
      </c>
      <c r="H658" s="93">
        <v>1600</v>
      </c>
      <c r="I658" s="93">
        <v>1600</v>
      </c>
      <c r="J658" s="93">
        <v>1600</v>
      </c>
    </row>
    <row r="659" spans="1:10" s="91" customFormat="1" ht="15.75" x14ac:dyDescent="0.25">
      <c r="A659" s="92" t="s">
        <v>417</v>
      </c>
      <c r="B659" s="93">
        <v>1400</v>
      </c>
      <c r="C659" s="93">
        <v>1400</v>
      </c>
      <c r="D659" s="93">
        <v>1400</v>
      </c>
      <c r="E659" s="93">
        <v>1400</v>
      </c>
      <c r="F659" s="93">
        <v>1400</v>
      </c>
      <c r="G659" s="93">
        <v>1400</v>
      </c>
      <c r="H659" s="93">
        <v>1400</v>
      </c>
      <c r="I659" s="93">
        <v>1400</v>
      </c>
      <c r="J659" s="93">
        <v>1400</v>
      </c>
    </row>
    <row r="660" spans="1:10" s="91" customFormat="1" ht="15.75" x14ac:dyDescent="0.25">
      <c r="A660" s="92" t="s">
        <v>445</v>
      </c>
      <c r="B660" s="93">
        <v>1600</v>
      </c>
      <c r="C660" s="93">
        <v>1600</v>
      </c>
      <c r="D660" s="93">
        <v>1600</v>
      </c>
      <c r="E660" s="93">
        <v>1600</v>
      </c>
      <c r="F660" s="93">
        <v>1600</v>
      </c>
      <c r="G660" s="93">
        <v>1600</v>
      </c>
      <c r="H660" s="93">
        <v>1600</v>
      </c>
      <c r="I660" s="93">
        <v>1600</v>
      </c>
      <c r="J660" s="93">
        <v>1600</v>
      </c>
    </row>
    <row r="661" spans="1:10" s="91" customFormat="1" ht="15.75" x14ac:dyDescent="0.25">
      <c r="A661" s="92" t="s">
        <v>508</v>
      </c>
      <c r="B661" s="93">
        <v>1400</v>
      </c>
      <c r="C661" s="93">
        <v>1400</v>
      </c>
      <c r="D661" s="93">
        <v>1400</v>
      </c>
      <c r="E661" s="93">
        <v>1400</v>
      </c>
      <c r="F661" s="93">
        <v>1400</v>
      </c>
      <c r="G661" s="93">
        <v>1400</v>
      </c>
      <c r="H661" s="93">
        <v>1400</v>
      </c>
      <c r="I661" s="93">
        <v>1400</v>
      </c>
      <c r="J661" s="93">
        <v>1400</v>
      </c>
    </row>
    <row r="662" spans="1:10" s="91" customFormat="1" ht="15.75" x14ac:dyDescent="0.25">
      <c r="A662" s="92" t="s">
        <v>1048</v>
      </c>
      <c r="B662" s="93">
        <v>1828</v>
      </c>
      <c r="C662" s="93">
        <v>1828</v>
      </c>
      <c r="D662" s="93">
        <v>1828</v>
      </c>
      <c r="E662" s="93">
        <v>1828</v>
      </c>
      <c r="F662" s="93">
        <v>1828</v>
      </c>
      <c r="G662" s="93">
        <v>1828</v>
      </c>
      <c r="H662" s="93">
        <v>1745.4807788451044</v>
      </c>
      <c r="I662" s="93">
        <v>1745.4807788451044</v>
      </c>
      <c r="J662" s="93">
        <v>1745.4807788451044</v>
      </c>
    </row>
    <row r="663" spans="1:10" s="91" customFormat="1" ht="15.75" x14ac:dyDescent="0.25">
      <c r="A663" s="92" t="s">
        <v>556</v>
      </c>
      <c r="B663" s="93">
        <v>1200</v>
      </c>
      <c r="C663" s="93">
        <v>1200</v>
      </c>
      <c r="D663" s="93">
        <v>1200</v>
      </c>
      <c r="E663" s="93">
        <v>1200</v>
      </c>
      <c r="F663" s="93">
        <v>1200</v>
      </c>
      <c r="G663" s="93">
        <v>1200</v>
      </c>
      <c r="H663" s="93">
        <v>1200</v>
      </c>
      <c r="I663" s="93">
        <v>1200</v>
      </c>
      <c r="J663" s="93">
        <v>1200</v>
      </c>
    </row>
    <row r="664" spans="1:10" s="91" customFormat="1" ht="15.75" x14ac:dyDescent="0.25">
      <c r="A664" s="92" t="s">
        <v>39</v>
      </c>
      <c r="B664" s="93">
        <v>1200</v>
      </c>
      <c r="C664" s="93">
        <v>1200</v>
      </c>
      <c r="D664" s="93">
        <v>1200</v>
      </c>
      <c r="E664" s="93">
        <v>1200</v>
      </c>
      <c r="F664" s="93">
        <v>1200</v>
      </c>
      <c r="G664" s="93">
        <v>1200</v>
      </c>
      <c r="H664" s="93">
        <v>1200</v>
      </c>
      <c r="I664" s="93">
        <v>1200</v>
      </c>
      <c r="J664" s="93">
        <v>1200</v>
      </c>
    </row>
    <row r="665" spans="1:10" s="91" customFormat="1" ht="15.75" x14ac:dyDescent="0.25">
      <c r="A665" s="92" t="s">
        <v>814</v>
      </c>
      <c r="B665" s="93">
        <v>1670</v>
      </c>
      <c r="C665" s="93">
        <v>1670</v>
      </c>
      <c r="D665" s="93">
        <v>1670</v>
      </c>
      <c r="E665" s="93">
        <v>1670</v>
      </c>
      <c r="F665" s="93">
        <v>1670</v>
      </c>
      <c r="G665" s="93">
        <v>1670</v>
      </c>
      <c r="H665" s="93">
        <v>1670</v>
      </c>
      <c r="I665" s="93">
        <v>1670</v>
      </c>
      <c r="J665" s="93">
        <v>1670</v>
      </c>
    </row>
    <row r="666" spans="1:10" s="91" customFormat="1" ht="15.75" x14ac:dyDescent="0.25">
      <c r="A666" s="92" t="s">
        <v>721</v>
      </c>
      <c r="B666" s="93">
        <v>1158</v>
      </c>
      <c r="C666" s="93">
        <v>1158</v>
      </c>
      <c r="D666" s="93">
        <v>1158</v>
      </c>
      <c r="E666" s="93">
        <v>1158</v>
      </c>
      <c r="F666" s="93">
        <v>1158</v>
      </c>
      <c r="G666" s="93">
        <v>1158</v>
      </c>
      <c r="H666" s="93">
        <v>1158</v>
      </c>
      <c r="I666" s="93">
        <v>1158</v>
      </c>
      <c r="J666" s="93">
        <v>1158</v>
      </c>
    </row>
    <row r="667" spans="1:10" s="91" customFormat="1" ht="15.75" x14ac:dyDescent="0.25">
      <c r="A667" s="92" t="s">
        <v>30</v>
      </c>
      <c r="B667" s="93">
        <v>1200</v>
      </c>
      <c r="C667" s="93">
        <v>1200</v>
      </c>
      <c r="D667" s="93">
        <v>1200</v>
      </c>
      <c r="E667" s="93">
        <v>1200</v>
      </c>
      <c r="F667" s="93">
        <v>1200</v>
      </c>
      <c r="G667" s="93">
        <v>1200</v>
      </c>
      <c r="H667" s="93">
        <v>1200</v>
      </c>
      <c r="I667" s="93">
        <v>1200</v>
      </c>
      <c r="J667" s="93">
        <v>1200</v>
      </c>
    </row>
    <row r="668" spans="1:10" s="91" customFormat="1" ht="15.75" x14ac:dyDescent="0.25">
      <c r="A668" s="92" t="s">
        <v>989</v>
      </c>
      <c r="B668" s="93">
        <v>1153.7556049783029</v>
      </c>
      <c r="C668" s="93">
        <v>1153.7556049783029</v>
      </c>
      <c r="D668" s="93">
        <v>1153.7556049783029</v>
      </c>
      <c r="E668" s="93">
        <v>1153.7556049783029</v>
      </c>
      <c r="F668" s="93">
        <v>1153.7556049783029</v>
      </c>
      <c r="G668" s="93">
        <v>1153.7556049783029</v>
      </c>
      <c r="H668" s="93">
        <v>1153.7556049783029</v>
      </c>
      <c r="I668" s="93">
        <v>1153.7556049783029</v>
      </c>
      <c r="J668" s="93">
        <v>1153.7556049783029</v>
      </c>
    </row>
    <row r="669" spans="1:10" s="91" customFormat="1" ht="15.75" x14ac:dyDescent="0.25">
      <c r="A669" s="92" t="s">
        <v>640</v>
      </c>
      <c r="B669" s="93">
        <v>1480.8760402802322</v>
      </c>
      <c r="C669" s="93">
        <v>1480.8760402802322</v>
      </c>
      <c r="D669" s="93">
        <v>1480.8760402802322</v>
      </c>
      <c r="E669" s="93">
        <v>1480.8760402802322</v>
      </c>
      <c r="F669" s="93">
        <v>1480.8760402802322</v>
      </c>
      <c r="G669" s="93">
        <v>1480.8760402802322</v>
      </c>
      <c r="H669" s="93">
        <v>1480.8760402802322</v>
      </c>
      <c r="I669" s="93">
        <v>1480.8760402802322</v>
      </c>
      <c r="J669" s="93">
        <v>1480.8760402802322</v>
      </c>
    </row>
    <row r="670" spans="1:10" s="91" customFormat="1" ht="15.75" x14ac:dyDescent="0.25">
      <c r="A670" s="92" t="s">
        <v>199</v>
      </c>
      <c r="B670" s="93">
        <v>1400</v>
      </c>
      <c r="C670" s="93">
        <v>1400</v>
      </c>
      <c r="D670" s="93">
        <v>1400</v>
      </c>
      <c r="E670" s="93">
        <v>1400</v>
      </c>
      <c r="F670" s="93">
        <v>1400</v>
      </c>
      <c r="G670" s="93">
        <v>1400</v>
      </c>
      <c r="H670" s="93">
        <v>1400</v>
      </c>
      <c r="I670" s="93">
        <v>1400</v>
      </c>
      <c r="J670" s="93">
        <v>1400</v>
      </c>
    </row>
    <row r="671" spans="1:10" s="91" customFormat="1" ht="15.75" x14ac:dyDescent="0.25">
      <c r="A671" s="92" t="s">
        <v>532</v>
      </c>
      <c r="B671" s="93">
        <v>1400</v>
      </c>
      <c r="C671" s="93">
        <v>1400</v>
      </c>
      <c r="D671" s="93">
        <v>1400</v>
      </c>
      <c r="E671" s="93">
        <v>1400</v>
      </c>
      <c r="F671" s="93">
        <v>1400</v>
      </c>
      <c r="G671" s="93">
        <v>1400</v>
      </c>
      <c r="H671" s="93">
        <v>1400</v>
      </c>
      <c r="I671" s="93">
        <v>1400</v>
      </c>
      <c r="J671" s="93">
        <v>1400</v>
      </c>
    </row>
    <row r="672" spans="1:10" s="91" customFormat="1" ht="15.75" x14ac:dyDescent="0.25">
      <c r="A672" s="92" t="s">
        <v>86</v>
      </c>
      <c r="B672" s="93">
        <v>1720.7974686751566</v>
      </c>
      <c r="C672" s="93">
        <v>1720.7974686751566</v>
      </c>
      <c r="D672" s="93">
        <v>1720.7974686751566</v>
      </c>
      <c r="E672" s="93">
        <v>1671</v>
      </c>
      <c r="F672" s="93">
        <v>1671</v>
      </c>
      <c r="G672" s="93">
        <v>1671</v>
      </c>
      <c r="H672" s="93">
        <v>1671</v>
      </c>
      <c r="I672" s="93">
        <v>1671</v>
      </c>
      <c r="J672" s="93">
        <v>1671</v>
      </c>
    </row>
    <row r="673" spans="1:10" s="91" customFormat="1" ht="15.75" x14ac:dyDescent="0.25">
      <c r="A673" s="92" t="s">
        <v>189</v>
      </c>
      <c r="B673" s="93">
        <v>1400</v>
      </c>
      <c r="C673" s="93">
        <v>1400</v>
      </c>
      <c r="D673" s="93">
        <v>1400</v>
      </c>
      <c r="E673" s="93">
        <v>1400</v>
      </c>
      <c r="F673" s="93">
        <v>1400</v>
      </c>
      <c r="G673" s="93">
        <v>1400</v>
      </c>
      <c r="H673" s="93">
        <v>1400</v>
      </c>
      <c r="I673" s="93">
        <v>1400</v>
      </c>
      <c r="J673" s="93">
        <v>1400</v>
      </c>
    </row>
    <row r="674" spans="1:10" s="91" customFormat="1" ht="15.75" x14ac:dyDescent="0.25">
      <c r="A674" s="92" t="s">
        <v>497</v>
      </c>
      <c r="B674" s="93">
        <v>1400</v>
      </c>
      <c r="C674" s="93">
        <v>1400</v>
      </c>
      <c r="D674" s="93">
        <v>1400</v>
      </c>
      <c r="E674" s="93">
        <v>1400</v>
      </c>
      <c r="F674" s="93">
        <v>1400</v>
      </c>
      <c r="G674" s="93">
        <v>1400</v>
      </c>
      <c r="H674" s="93">
        <v>1400</v>
      </c>
      <c r="I674" s="93">
        <v>1400</v>
      </c>
      <c r="J674" s="93">
        <v>1400</v>
      </c>
    </row>
    <row r="675" spans="1:10" s="91" customFormat="1" ht="15.75" x14ac:dyDescent="0.25">
      <c r="A675" s="92" t="s">
        <v>119</v>
      </c>
      <c r="B675" s="93">
        <v>1683.5463028925647</v>
      </c>
      <c r="C675" s="93">
        <v>1683.5463028925647</v>
      </c>
      <c r="D675" s="93">
        <v>1683.5463028925647</v>
      </c>
      <c r="E675" s="93">
        <v>1683.5463028925647</v>
      </c>
      <c r="F675" s="93">
        <v>1683.5463028925647</v>
      </c>
      <c r="G675" s="93">
        <v>1683.5463028925647</v>
      </c>
      <c r="H675" s="93">
        <v>1683.5463028925647</v>
      </c>
      <c r="I675" s="93">
        <v>1683.5463028925647</v>
      </c>
      <c r="J675" s="93">
        <v>1683.5463028925647</v>
      </c>
    </row>
    <row r="676" spans="1:10" s="91" customFormat="1" ht="15.75" x14ac:dyDescent="0.25">
      <c r="A676" s="92" t="s">
        <v>669</v>
      </c>
      <c r="B676" s="93">
        <v>1318.8985056994122</v>
      </c>
      <c r="C676" s="93">
        <v>1318.8985056994122</v>
      </c>
      <c r="D676" s="93">
        <v>1318.8985056994122</v>
      </c>
      <c r="E676" s="93">
        <v>1318.8985056994122</v>
      </c>
      <c r="F676" s="93">
        <v>1318.8985056994122</v>
      </c>
      <c r="G676" s="93">
        <v>1318.8985056994122</v>
      </c>
      <c r="H676" s="93">
        <v>1379.5425174414613</v>
      </c>
      <c r="I676" s="93">
        <v>1379.5425174414613</v>
      </c>
      <c r="J676" s="93">
        <v>1379.5425174414613</v>
      </c>
    </row>
    <row r="677" spans="1:10" s="91" customFormat="1" ht="15.75" x14ac:dyDescent="0.25">
      <c r="A677" s="92" t="s">
        <v>1064</v>
      </c>
      <c r="B677" s="93">
        <v>1615</v>
      </c>
      <c r="C677" s="93">
        <v>1615</v>
      </c>
      <c r="D677" s="93">
        <v>1615</v>
      </c>
      <c r="E677" s="93">
        <v>1615</v>
      </c>
      <c r="F677" s="93">
        <v>1615</v>
      </c>
      <c r="G677" s="93">
        <v>1615</v>
      </c>
      <c r="H677" s="93">
        <v>1699.6386625253945</v>
      </c>
      <c r="I677" s="93">
        <v>1699.6386625253945</v>
      </c>
      <c r="J677" s="93">
        <v>1699.6386625253945</v>
      </c>
    </row>
    <row r="678" spans="1:10" s="91" customFormat="1" ht="15.75" x14ac:dyDescent="0.25">
      <c r="A678" s="92" t="s">
        <v>1137</v>
      </c>
      <c r="B678" s="93"/>
      <c r="C678" s="93"/>
      <c r="D678" s="93"/>
      <c r="E678" s="93"/>
      <c r="F678" s="93"/>
      <c r="G678" s="93">
        <v>1400</v>
      </c>
      <c r="H678" s="93">
        <v>1468.0448558216137</v>
      </c>
      <c r="I678" s="93">
        <v>1468.0448558216137</v>
      </c>
      <c r="J678" s="93">
        <v>1468.0448558216137</v>
      </c>
    </row>
    <row r="679" spans="1:10" s="91" customFormat="1" ht="15.75" x14ac:dyDescent="0.25">
      <c r="A679" s="92" t="s">
        <v>979</v>
      </c>
      <c r="B679" s="93">
        <v>1200</v>
      </c>
      <c r="C679" s="93">
        <v>1200</v>
      </c>
      <c r="D679" s="93">
        <v>1200</v>
      </c>
      <c r="E679" s="93">
        <v>1200</v>
      </c>
      <c r="F679" s="93">
        <v>1200</v>
      </c>
      <c r="G679" s="93">
        <v>1200</v>
      </c>
      <c r="H679" s="93">
        <v>1200</v>
      </c>
      <c r="I679" s="93">
        <v>1200</v>
      </c>
      <c r="J679" s="93">
        <v>1200</v>
      </c>
    </row>
    <row r="680" spans="1:10" s="91" customFormat="1" ht="15.75" x14ac:dyDescent="0.25">
      <c r="A680" s="92" t="s">
        <v>1110</v>
      </c>
      <c r="B680" s="93"/>
      <c r="C680" s="93"/>
      <c r="D680" s="93"/>
      <c r="E680" s="93">
        <v>1400</v>
      </c>
      <c r="F680" s="93">
        <v>1400</v>
      </c>
      <c r="G680" s="93">
        <v>1400</v>
      </c>
      <c r="H680" s="93">
        <v>1400</v>
      </c>
      <c r="I680" s="93">
        <v>1400</v>
      </c>
      <c r="J680" s="93">
        <v>1400</v>
      </c>
    </row>
    <row r="681" spans="1:10" s="91" customFormat="1" ht="15.75" x14ac:dyDescent="0.25">
      <c r="A681" s="92" t="s">
        <v>73</v>
      </c>
      <c r="B681" s="93">
        <v>1242.1415059521157</v>
      </c>
      <c r="C681" s="93">
        <v>1242.1415059521157</v>
      </c>
      <c r="D681" s="93">
        <v>1242.1415059521157</v>
      </c>
      <c r="E681" s="93">
        <v>1242.1415059521157</v>
      </c>
      <c r="F681" s="93">
        <v>1242.1415059521157</v>
      </c>
      <c r="G681" s="93">
        <v>1242.1415059521157</v>
      </c>
      <c r="H681" s="93">
        <v>1242.1415059521157</v>
      </c>
      <c r="I681" s="93">
        <v>1242.1415059521157</v>
      </c>
      <c r="J681" s="93">
        <v>1242.1415059521157</v>
      </c>
    </row>
    <row r="682" spans="1:10" s="91" customFormat="1" ht="15.75" x14ac:dyDescent="0.25">
      <c r="A682" s="92" t="s">
        <v>641</v>
      </c>
      <c r="B682" s="93">
        <v>1851</v>
      </c>
      <c r="C682" s="93">
        <v>1851</v>
      </c>
      <c r="D682" s="93">
        <v>1851</v>
      </c>
      <c r="E682" s="93">
        <v>1840</v>
      </c>
      <c r="F682" s="93">
        <v>1840</v>
      </c>
      <c r="G682" s="93">
        <v>1840</v>
      </c>
      <c r="H682" s="93">
        <v>1840</v>
      </c>
      <c r="I682" s="93">
        <v>1840</v>
      </c>
      <c r="J682" s="93">
        <v>1840</v>
      </c>
    </row>
    <row r="683" spans="1:10" s="91" customFormat="1" ht="15.75" x14ac:dyDescent="0.25">
      <c r="A683" s="92" t="s">
        <v>978</v>
      </c>
      <c r="B683" s="93">
        <v>1931.4965879580109</v>
      </c>
      <c r="C683" s="93">
        <v>1931.4965879580109</v>
      </c>
      <c r="D683" s="93">
        <v>1931.4965879580109</v>
      </c>
      <c r="E683" s="93">
        <v>1931.4965879580109</v>
      </c>
      <c r="F683" s="93">
        <v>1931.4965879580109</v>
      </c>
      <c r="G683" s="93">
        <v>1931.4965879580109</v>
      </c>
      <c r="H683" s="93">
        <v>1931.4965879580109</v>
      </c>
      <c r="I683" s="93">
        <v>1931.4965879580109</v>
      </c>
      <c r="J683" s="93">
        <v>1931.4965879580109</v>
      </c>
    </row>
    <row r="684" spans="1:10" s="91" customFormat="1" ht="15.75" x14ac:dyDescent="0.25">
      <c r="A684" s="92" t="s">
        <v>11</v>
      </c>
      <c r="B684" s="93">
        <v>1600</v>
      </c>
      <c r="C684" s="93">
        <v>1600</v>
      </c>
      <c r="D684" s="93">
        <v>1600</v>
      </c>
      <c r="E684" s="93">
        <v>1600</v>
      </c>
      <c r="F684" s="93">
        <v>1600</v>
      </c>
      <c r="G684" s="93">
        <v>1600</v>
      </c>
      <c r="H684" s="93">
        <v>1600</v>
      </c>
      <c r="I684" s="93">
        <v>1600</v>
      </c>
      <c r="J684" s="93">
        <v>1600</v>
      </c>
    </row>
    <row r="685" spans="1:10" s="91" customFormat="1" ht="15.75" x14ac:dyDescent="0.25">
      <c r="A685" s="92" t="s">
        <v>627</v>
      </c>
      <c r="B685" s="93">
        <v>1482</v>
      </c>
      <c r="C685" s="93">
        <v>1482</v>
      </c>
      <c r="D685" s="93">
        <v>1482</v>
      </c>
      <c r="E685" s="93">
        <v>1482</v>
      </c>
      <c r="F685" s="93">
        <v>1482</v>
      </c>
      <c r="G685" s="93">
        <v>1482</v>
      </c>
      <c r="H685" s="93">
        <v>1482</v>
      </c>
      <c r="I685" s="93">
        <v>1482</v>
      </c>
      <c r="J685" s="93">
        <v>1482</v>
      </c>
    </row>
    <row r="686" spans="1:10" s="91" customFormat="1" ht="15.75" x14ac:dyDescent="0.25">
      <c r="A686" s="92" t="s">
        <v>231</v>
      </c>
      <c r="B686" s="93">
        <v>1400</v>
      </c>
      <c r="C686" s="93">
        <v>1400</v>
      </c>
      <c r="D686" s="93">
        <v>1400</v>
      </c>
      <c r="E686" s="93">
        <v>1400</v>
      </c>
      <c r="F686" s="93">
        <v>1400</v>
      </c>
      <c r="G686" s="93">
        <v>1400</v>
      </c>
      <c r="H686" s="93">
        <v>1400</v>
      </c>
      <c r="I686" s="93">
        <v>1400</v>
      </c>
      <c r="J686" s="93">
        <v>1400</v>
      </c>
    </row>
    <row r="687" spans="1:10" s="91" customFormat="1" ht="15.75" x14ac:dyDescent="0.25">
      <c r="A687" s="92" t="s">
        <v>446</v>
      </c>
      <c r="B687" s="93">
        <v>1757.0428241747568</v>
      </c>
      <c r="C687" s="93">
        <v>1757.0428241747568</v>
      </c>
      <c r="D687" s="93">
        <v>1757.0428241747568</v>
      </c>
      <c r="E687" s="93">
        <v>1757.0428241747568</v>
      </c>
      <c r="F687" s="93">
        <v>1757.0428241747568</v>
      </c>
      <c r="G687" s="93">
        <v>1757.0428241747568</v>
      </c>
      <c r="H687" s="93">
        <v>1757.0428241747568</v>
      </c>
      <c r="I687" s="93">
        <v>1757.0428241747568</v>
      </c>
      <c r="J687" s="93">
        <v>1757.0428241747568</v>
      </c>
    </row>
    <row r="688" spans="1:10" s="91" customFormat="1" ht="15.75" x14ac:dyDescent="0.25">
      <c r="A688" s="92" t="s">
        <v>1124</v>
      </c>
      <c r="B688" s="93"/>
      <c r="C688" s="93"/>
      <c r="D688" s="93"/>
      <c r="E688" s="93">
        <v>1400</v>
      </c>
      <c r="F688" s="93">
        <v>1463.2697382469005</v>
      </c>
      <c r="G688" s="93">
        <v>1463.2697382469005</v>
      </c>
      <c r="H688" s="93">
        <v>1463.2697382469005</v>
      </c>
      <c r="I688" s="93">
        <v>1463.2697382469005</v>
      </c>
      <c r="J688" s="93">
        <v>1463.2697382469005</v>
      </c>
    </row>
    <row r="689" spans="1:10" s="91" customFormat="1" ht="15.75" x14ac:dyDescent="0.25">
      <c r="A689" s="92" t="s">
        <v>533</v>
      </c>
      <c r="B689" s="93">
        <v>1453</v>
      </c>
      <c r="C689" s="93">
        <v>1453</v>
      </c>
      <c r="D689" s="93">
        <v>1453</v>
      </c>
      <c r="E689" s="93">
        <v>1453</v>
      </c>
      <c r="F689" s="93">
        <v>1453</v>
      </c>
      <c r="G689" s="93">
        <v>1453</v>
      </c>
      <c r="H689" s="93">
        <v>1453</v>
      </c>
      <c r="I689" s="93">
        <v>1453</v>
      </c>
      <c r="J689" s="93">
        <v>1453</v>
      </c>
    </row>
    <row r="690" spans="1:10" s="91" customFormat="1" ht="15.75" x14ac:dyDescent="0.25">
      <c r="A690" s="92" t="s">
        <v>85</v>
      </c>
      <c r="B690" s="93">
        <v>1900</v>
      </c>
      <c r="C690" s="93">
        <v>1900</v>
      </c>
      <c r="D690" s="93">
        <v>1900</v>
      </c>
      <c r="E690" s="93">
        <v>1900</v>
      </c>
      <c r="F690" s="93">
        <v>1900</v>
      </c>
      <c r="G690" s="93">
        <v>1900</v>
      </c>
      <c r="H690" s="93">
        <v>1900</v>
      </c>
      <c r="I690" s="93">
        <v>1900</v>
      </c>
      <c r="J690" s="93">
        <v>1900</v>
      </c>
    </row>
    <row r="691" spans="1:10" s="91" customFormat="1" ht="15.75" x14ac:dyDescent="0.25">
      <c r="A691" s="92" t="s">
        <v>739</v>
      </c>
      <c r="B691" s="93">
        <v>1832</v>
      </c>
      <c r="C691" s="93">
        <v>1832</v>
      </c>
      <c r="D691" s="93">
        <v>1832</v>
      </c>
      <c r="E691" s="93">
        <v>1890</v>
      </c>
      <c r="F691" s="93">
        <v>1890</v>
      </c>
      <c r="G691" s="93">
        <v>1890</v>
      </c>
      <c r="H691" s="93">
        <v>1892.8276892618642</v>
      </c>
      <c r="I691" s="93">
        <v>1952</v>
      </c>
      <c r="J691" s="93">
        <v>1952</v>
      </c>
    </row>
    <row r="692" spans="1:10" s="91" customFormat="1" ht="15.75" x14ac:dyDescent="0.25">
      <c r="A692" s="92" t="s">
        <v>583</v>
      </c>
      <c r="B692" s="93">
        <v>1616.9603446815725</v>
      </c>
      <c r="C692" s="93">
        <v>1616.9603446815725</v>
      </c>
      <c r="D692" s="93">
        <v>1616.9603446815725</v>
      </c>
      <c r="E692" s="93">
        <v>1616.9603446815725</v>
      </c>
      <c r="F692" s="93">
        <v>1611.8230109316669</v>
      </c>
      <c r="G692" s="93">
        <v>1611.8230109316669</v>
      </c>
      <c r="H692" s="93">
        <v>1667.0607460467156</v>
      </c>
      <c r="I692" s="93">
        <v>1667.0607460467156</v>
      </c>
      <c r="J692" s="93">
        <v>1667.0607460467156</v>
      </c>
    </row>
    <row r="693" spans="1:10" s="91" customFormat="1" ht="15.75" x14ac:dyDescent="0.25">
      <c r="A693" s="92" t="s">
        <v>1026</v>
      </c>
      <c r="B693" s="93">
        <v>1450.29459108992</v>
      </c>
      <c r="C693" s="93">
        <v>1450.29459108992</v>
      </c>
      <c r="D693" s="93">
        <v>1450.29459108992</v>
      </c>
      <c r="E693" s="93">
        <v>1450.29459108992</v>
      </c>
      <c r="F693" s="93">
        <v>1450.29459108992</v>
      </c>
      <c r="G693" s="93">
        <v>1450.29459108992</v>
      </c>
      <c r="H693" s="93">
        <v>1541.1140662261712</v>
      </c>
      <c r="I693" s="93">
        <v>1541.1140662261712</v>
      </c>
      <c r="J693" s="93">
        <v>1541.1140662261712</v>
      </c>
    </row>
    <row r="694" spans="1:10" s="91" customFormat="1" ht="15.75" x14ac:dyDescent="0.25">
      <c r="A694" s="92" t="s">
        <v>1078</v>
      </c>
      <c r="B694" s="93">
        <v>1246</v>
      </c>
      <c r="C694" s="93">
        <v>1246</v>
      </c>
      <c r="D694" s="93">
        <v>1246</v>
      </c>
      <c r="E694" s="93">
        <v>1246</v>
      </c>
      <c r="F694" s="93">
        <v>1246</v>
      </c>
      <c r="G694" s="93">
        <v>1246</v>
      </c>
      <c r="H694" s="93">
        <v>1330.6755745742339</v>
      </c>
      <c r="I694" s="93">
        <v>1330.6755745742339</v>
      </c>
      <c r="J694" s="93">
        <v>1330.6755745742339</v>
      </c>
    </row>
    <row r="695" spans="1:10" s="91" customFormat="1" ht="15.75" x14ac:dyDescent="0.25">
      <c r="A695" s="92" t="s">
        <v>455</v>
      </c>
      <c r="B695" s="93">
        <v>1200</v>
      </c>
      <c r="C695" s="93">
        <v>1200</v>
      </c>
      <c r="D695" s="93">
        <v>1200</v>
      </c>
      <c r="E695" s="93">
        <v>1200</v>
      </c>
      <c r="F695" s="93">
        <v>1200</v>
      </c>
      <c r="G695" s="93">
        <v>1200</v>
      </c>
      <c r="H695" s="93">
        <v>1200</v>
      </c>
      <c r="I695" s="93">
        <v>1200</v>
      </c>
      <c r="J695" s="93">
        <v>1200</v>
      </c>
    </row>
    <row r="696" spans="1:10" ht="15.75" x14ac:dyDescent="0.25">
      <c r="A696" s="92" t="s">
        <v>981</v>
      </c>
      <c r="B696" s="93">
        <v>1200</v>
      </c>
      <c r="C696" s="93">
        <v>1200</v>
      </c>
      <c r="D696" s="93">
        <v>1200</v>
      </c>
      <c r="E696" s="93">
        <v>1200</v>
      </c>
      <c r="F696" s="93">
        <v>1200</v>
      </c>
      <c r="G696" s="93">
        <v>1200</v>
      </c>
      <c r="H696" s="93">
        <v>1200</v>
      </c>
      <c r="I696" s="93">
        <v>1200</v>
      </c>
      <c r="J696" s="93">
        <v>1200</v>
      </c>
    </row>
  </sheetData>
  <autoFilter ref="A2:J696">
    <sortState ref="A3:J696">
      <sortCondition ref="A2:A696"/>
    </sortState>
  </autoFilter>
  <conditionalFormatting sqref="A2">
    <cfRule type="duplicateValues" dxfId="459" priority="9644"/>
  </conditionalFormatting>
  <conditionalFormatting sqref="A2">
    <cfRule type="duplicateValues" dxfId="458" priority="9646"/>
  </conditionalFormatting>
  <conditionalFormatting sqref="A90">
    <cfRule type="duplicateValues" dxfId="457" priority="398"/>
  </conditionalFormatting>
  <conditionalFormatting sqref="A90">
    <cfRule type="duplicateValues" dxfId="456" priority="397"/>
  </conditionalFormatting>
  <conditionalFormatting sqref="A90">
    <cfRule type="duplicateValues" dxfId="455" priority="396"/>
  </conditionalFormatting>
  <conditionalFormatting sqref="A90">
    <cfRule type="duplicateValues" dxfId="454" priority="395"/>
  </conditionalFormatting>
  <conditionalFormatting sqref="A90">
    <cfRule type="duplicateValues" dxfId="453" priority="394"/>
  </conditionalFormatting>
  <conditionalFormatting sqref="A5">
    <cfRule type="duplicateValues" dxfId="452" priority="389"/>
  </conditionalFormatting>
  <conditionalFormatting sqref="A5">
    <cfRule type="duplicateValues" dxfId="451" priority="388"/>
  </conditionalFormatting>
  <conditionalFormatting sqref="A5">
    <cfRule type="duplicateValues" dxfId="450" priority="390"/>
  </conditionalFormatting>
  <conditionalFormatting sqref="A5">
    <cfRule type="duplicateValues" dxfId="449" priority="391"/>
  </conditionalFormatting>
  <conditionalFormatting sqref="A5">
    <cfRule type="duplicateValues" dxfId="448" priority="392"/>
  </conditionalFormatting>
  <conditionalFormatting sqref="A5">
    <cfRule type="duplicateValues" dxfId="447" priority="393"/>
  </conditionalFormatting>
  <conditionalFormatting sqref="A91">
    <cfRule type="duplicateValues" dxfId="446" priority="399"/>
  </conditionalFormatting>
  <conditionalFormatting sqref="A91">
    <cfRule type="duplicateValues" dxfId="445" priority="400"/>
  </conditionalFormatting>
  <conditionalFormatting sqref="A85:A86">
    <cfRule type="duplicateValues" dxfId="444" priority="401"/>
  </conditionalFormatting>
  <conditionalFormatting sqref="A85:A86">
    <cfRule type="duplicateValues" dxfId="443" priority="402"/>
  </conditionalFormatting>
  <conditionalFormatting sqref="A94">
    <cfRule type="duplicateValues" dxfId="442" priority="383"/>
  </conditionalFormatting>
  <conditionalFormatting sqref="A94">
    <cfRule type="duplicateValues" dxfId="441" priority="384"/>
  </conditionalFormatting>
  <conditionalFormatting sqref="A94">
    <cfRule type="duplicateValues" dxfId="440" priority="385"/>
  </conditionalFormatting>
  <conditionalFormatting sqref="A94">
    <cfRule type="duplicateValues" dxfId="439" priority="386"/>
  </conditionalFormatting>
  <conditionalFormatting sqref="A94">
    <cfRule type="duplicateValues" dxfId="438" priority="387"/>
  </conditionalFormatting>
  <conditionalFormatting sqref="A94">
    <cfRule type="duplicateValues" dxfId="437" priority="381"/>
  </conditionalFormatting>
  <conditionalFormatting sqref="A94">
    <cfRule type="duplicateValues" dxfId="436" priority="382"/>
  </conditionalFormatting>
  <conditionalFormatting sqref="A94">
    <cfRule type="duplicateValues" dxfId="435" priority="380"/>
  </conditionalFormatting>
  <conditionalFormatting sqref="A231">
    <cfRule type="duplicateValues" dxfId="434" priority="377"/>
  </conditionalFormatting>
  <conditionalFormatting sqref="A231">
    <cfRule type="duplicateValues" dxfId="433" priority="376"/>
  </conditionalFormatting>
  <conditionalFormatting sqref="A231">
    <cfRule type="duplicateValues" dxfId="432" priority="375"/>
  </conditionalFormatting>
  <conditionalFormatting sqref="A231">
    <cfRule type="duplicateValues" dxfId="431" priority="374"/>
  </conditionalFormatting>
  <conditionalFormatting sqref="A231">
    <cfRule type="duplicateValues" dxfId="430" priority="373"/>
  </conditionalFormatting>
  <conditionalFormatting sqref="A231">
    <cfRule type="duplicateValues" dxfId="429" priority="378"/>
  </conditionalFormatting>
  <conditionalFormatting sqref="A231">
    <cfRule type="duplicateValues" dxfId="428" priority="379"/>
  </conditionalFormatting>
  <conditionalFormatting sqref="A236">
    <cfRule type="duplicateValues" dxfId="427" priority="370"/>
  </conditionalFormatting>
  <conditionalFormatting sqref="A236">
    <cfRule type="duplicateValues" dxfId="426" priority="369"/>
  </conditionalFormatting>
  <conditionalFormatting sqref="A236">
    <cfRule type="duplicateValues" dxfId="425" priority="368"/>
  </conditionalFormatting>
  <conditionalFormatting sqref="A236">
    <cfRule type="duplicateValues" dxfId="424" priority="367"/>
  </conditionalFormatting>
  <conditionalFormatting sqref="A236">
    <cfRule type="duplicateValues" dxfId="423" priority="366"/>
  </conditionalFormatting>
  <conditionalFormatting sqref="A236">
    <cfRule type="duplicateValues" dxfId="422" priority="371"/>
  </conditionalFormatting>
  <conditionalFormatting sqref="A236">
    <cfRule type="duplicateValues" dxfId="421" priority="372"/>
  </conditionalFormatting>
  <conditionalFormatting sqref="A4">
    <cfRule type="duplicateValues" dxfId="420" priority="365"/>
  </conditionalFormatting>
  <conditionalFormatting sqref="A4">
    <cfRule type="duplicateValues" dxfId="419" priority="364"/>
  </conditionalFormatting>
  <conditionalFormatting sqref="A4">
    <cfRule type="duplicateValues" dxfId="418" priority="363"/>
  </conditionalFormatting>
  <conditionalFormatting sqref="A4">
    <cfRule type="duplicateValues" dxfId="417" priority="362"/>
  </conditionalFormatting>
  <conditionalFormatting sqref="A138">
    <cfRule type="duplicateValues" dxfId="416" priority="359"/>
  </conditionalFormatting>
  <conditionalFormatting sqref="A138">
    <cfRule type="duplicateValues" dxfId="415" priority="358"/>
  </conditionalFormatting>
  <conditionalFormatting sqref="A138">
    <cfRule type="duplicateValues" dxfId="414" priority="357"/>
  </conditionalFormatting>
  <conditionalFormatting sqref="A138">
    <cfRule type="duplicateValues" dxfId="413" priority="360"/>
  </conditionalFormatting>
  <conditionalFormatting sqref="A138">
    <cfRule type="duplicateValues" dxfId="412" priority="361"/>
  </conditionalFormatting>
  <conditionalFormatting sqref="A67">
    <cfRule type="duplicateValues" dxfId="411" priority="356"/>
  </conditionalFormatting>
  <conditionalFormatting sqref="A98:A102">
    <cfRule type="duplicateValues" dxfId="410" priority="403"/>
  </conditionalFormatting>
  <conditionalFormatting sqref="A98:A102">
    <cfRule type="duplicateValues" dxfId="409" priority="404"/>
  </conditionalFormatting>
  <conditionalFormatting sqref="A130">
    <cfRule type="duplicateValues" dxfId="408" priority="345"/>
  </conditionalFormatting>
  <conditionalFormatting sqref="A130">
    <cfRule type="duplicateValues" dxfId="407" priority="346"/>
  </conditionalFormatting>
  <conditionalFormatting sqref="A130">
    <cfRule type="duplicateValues" dxfId="406" priority="344"/>
  </conditionalFormatting>
  <conditionalFormatting sqref="A277:A282 A3:A200 A202:A275 A284:A343">
    <cfRule type="duplicateValues" dxfId="405" priority="343"/>
  </conditionalFormatting>
  <conditionalFormatting sqref="A277:A282">
    <cfRule type="duplicateValues" dxfId="404" priority="405"/>
  </conditionalFormatting>
  <conditionalFormatting sqref="A277:A282">
    <cfRule type="duplicateValues" dxfId="403" priority="406"/>
  </conditionalFormatting>
  <conditionalFormatting sqref="A344">
    <cfRule type="duplicateValues" dxfId="402" priority="340"/>
  </conditionalFormatting>
  <conditionalFormatting sqref="A344">
    <cfRule type="duplicateValues" dxfId="401" priority="341"/>
  </conditionalFormatting>
  <conditionalFormatting sqref="A344">
    <cfRule type="duplicateValues" dxfId="400" priority="342"/>
  </conditionalFormatting>
  <conditionalFormatting sqref="A277:A282 A3:A200 A202:A275 A284:A474">
    <cfRule type="duplicateValues" dxfId="399" priority="339"/>
  </conditionalFormatting>
  <conditionalFormatting sqref="A62:A65">
    <cfRule type="duplicateValues" dxfId="398" priority="407"/>
  </conditionalFormatting>
  <conditionalFormatting sqref="A66:A67">
    <cfRule type="duplicateValues" dxfId="397" priority="409"/>
  </conditionalFormatting>
  <conditionalFormatting sqref="A66:A67">
    <cfRule type="duplicateValues" dxfId="396" priority="410"/>
  </conditionalFormatting>
  <conditionalFormatting sqref="A68:A72">
    <cfRule type="duplicateValues" dxfId="395" priority="411"/>
  </conditionalFormatting>
  <conditionalFormatting sqref="A68:A72">
    <cfRule type="duplicateValues" dxfId="394" priority="412"/>
  </conditionalFormatting>
  <conditionalFormatting sqref="A73">
    <cfRule type="duplicateValues" dxfId="393" priority="413"/>
  </conditionalFormatting>
  <conditionalFormatting sqref="A73">
    <cfRule type="duplicateValues" dxfId="392" priority="414"/>
  </conditionalFormatting>
  <conditionalFormatting sqref="A82:A84">
    <cfRule type="duplicateValues" dxfId="391" priority="415"/>
  </conditionalFormatting>
  <conditionalFormatting sqref="A82:A84">
    <cfRule type="duplicateValues" dxfId="390" priority="416"/>
  </conditionalFormatting>
  <conditionalFormatting sqref="A74:A81">
    <cfRule type="duplicateValues" dxfId="389" priority="417"/>
  </conditionalFormatting>
  <conditionalFormatting sqref="A74:A81">
    <cfRule type="duplicateValues" dxfId="388" priority="418"/>
  </conditionalFormatting>
  <conditionalFormatting sqref="A87:A89">
    <cfRule type="duplicateValues" dxfId="387" priority="421"/>
  </conditionalFormatting>
  <conditionalFormatting sqref="A87:A89">
    <cfRule type="duplicateValues" dxfId="386" priority="422"/>
  </conditionalFormatting>
  <conditionalFormatting sqref="A96:A97">
    <cfRule type="duplicateValues" dxfId="385" priority="424"/>
  </conditionalFormatting>
  <conditionalFormatting sqref="A96:A97">
    <cfRule type="duplicateValues" dxfId="384" priority="425"/>
  </conditionalFormatting>
  <conditionalFormatting sqref="A232:A235">
    <cfRule type="duplicateValues" dxfId="383" priority="426"/>
  </conditionalFormatting>
  <conditionalFormatting sqref="A232:A235">
    <cfRule type="duplicateValues" dxfId="382" priority="427"/>
  </conditionalFormatting>
  <conditionalFormatting sqref="A237:A275">
    <cfRule type="duplicateValues" dxfId="381" priority="428"/>
  </conditionalFormatting>
  <conditionalFormatting sqref="A237:A275">
    <cfRule type="duplicateValues" dxfId="380" priority="429"/>
  </conditionalFormatting>
  <conditionalFormatting sqref="A284:A285">
    <cfRule type="duplicateValues" dxfId="379" priority="430"/>
  </conditionalFormatting>
  <conditionalFormatting sqref="A284:A285">
    <cfRule type="duplicateValues" dxfId="378" priority="431"/>
  </conditionalFormatting>
  <conditionalFormatting sqref="A311:A318">
    <cfRule type="duplicateValues" dxfId="377" priority="432"/>
  </conditionalFormatting>
  <conditionalFormatting sqref="A311:A318">
    <cfRule type="duplicateValues" dxfId="376" priority="433"/>
  </conditionalFormatting>
  <conditionalFormatting sqref="A319">
    <cfRule type="duplicateValues" dxfId="375" priority="434"/>
  </conditionalFormatting>
  <conditionalFormatting sqref="A319">
    <cfRule type="duplicateValues" dxfId="374" priority="435"/>
  </conditionalFormatting>
  <conditionalFormatting sqref="A470:A474">
    <cfRule type="duplicateValues" dxfId="373" priority="436"/>
  </conditionalFormatting>
  <conditionalFormatting sqref="A470:A474">
    <cfRule type="duplicateValues" dxfId="372" priority="437"/>
  </conditionalFormatting>
  <conditionalFormatting sqref="A286:A310">
    <cfRule type="duplicateValues" dxfId="371" priority="438"/>
  </conditionalFormatting>
  <conditionalFormatting sqref="A286:A310">
    <cfRule type="duplicateValues" dxfId="370" priority="439"/>
  </conditionalFormatting>
  <conditionalFormatting sqref="A320:A343">
    <cfRule type="duplicateValues" dxfId="369" priority="440"/>
  </conditionalFormatting>
  <conditionalFormatting sqref="A320:A343">
    <cfRule type="duplicateValues" dxfId="368" priority="441"/>
  </conditionalFormatting>
  <conditionalFormatting sqref="A345:A402">
    <cfRule type="duplicateValues" dxfId="367" priority="442"/>
  </conditionalFormatting>
  <conditionalFormatting sqref="A345:A402">
    <cfRule type="duplicateValues" dxfId="366" priority="443"/>
  </conditionalFormatting>
  <conditionalFormatting sqref="A92:A95">
    <cfRule type="duplicateValues" dxfId="365" priority="444"/>
  </conditionalFormatting>
  <conditionalFormatting sqref="A92:A95">
    <cfRule type="duplicateValues" dxfId="364" priority="445"/>
  </conditionalFormatting>
  <conditionalFormatting sqref="A475:A480">
    <cfRule type="duplicateValues" dxfId="363" priority="336"/>
  </conditionalFormatting>
  <conditionalFormatting sqref="A475:A480">
    <cfRule type="duplicateValues" dxfId="362" priority="337"/>
  </conditionalFormatting>
  <conditionalFormatting sqref="A475:A480">
    <cfRule type="duplicateValues" dxfId="361" priority="338"/>
  </conditionalFormatting>
  <conditionalFormatting sqref="A277:A282 A3:A200 A202:A275 A284:A485">
    <cfRule type="duplicateValues" dxfId="360" priority="335"/>
  </conditionalFormatting>
  <conditionalFormatting sqref="A486">
    <cfRule type="duplicateValues" dxfId="359" priority="332"/>
  </conditionalFormatting>
  <conditionalFormatting sqref="A486">
    <cfRule type="duplicateValues" dxfId="358" priority="333"/>
  </conditionalFormatting>
  <conditionalFormatting sqref="A486">
    <cfRule type="duplicateValues" dxfId="357" priority="334"/>
  </conditionalFormatting>
  <conditionalFormatting sqref="A486">
    <cfRule type="duplicateValues" dxfId="356" priority="331"/>
  </conditionalFormatting>
  <conditionalFormatting sqref="A487:A491">
    <cfRule type="duplicateValues" dxfId="355" priority="328"/>
  </conditionalFormatting>
  <conditionalFormatting sqref="A487:A491">
    <cfRule type="duplicateValues" dxfId="354" priority="329"/>
  </conditionalFormatting>
  <conditionalFormatting sqref="A487:A491">
    <cfRule type="duplicateValues" dxfId="353" priority="330"/>
  </conditionalFormatting>
  <conditionalFormatting sqref="A487:A491">
    <cfRule type="duplicateValues" dxfId="352" priority="327"/>
  </conditionalFormatting>
  <conditionalFormatting sqref="A492:A497">
    <cfRule type="duplicateValues" dxfId="351" priority="324"/>
  </conditionalFormatting>
  <conditionalFormatting sqref="A492:A497">
    <cfRule type="duplicateValues" dxfId="350" priority="325"/>
  </conditionalFormatting>
  <conditionalFormatting sqref="A492:A497">
    <cfRule type="duplicateValues" dxfId="349" priority="326"/>
  </conditionalFormatting>
  <conditionalFormatting sqref="A492:A497">
    <cfRule type="duplicateValues" dxfId="348" priority="323"/>
  </conditionalFormatting>
  <conditionalFormatting sqref="A276">
    <cfRule type="duplicateValues" dxfId="347" priority="321"/>
  </conditionalFormatting>
  <conditionalFormatting sqref="A276">
    <cfRule type="duplicateValues" dxfId="346" priority="322"/>
  </conditionalFormatting>
  <conditionalFormatting sqref="A276">
    <cfRule type="duplicateValues" dxfId="345" priority="320"/>
  </conditionalFormatting>
  <conditionalFormatting sqref="A276">
    <cfRule type="duplicateValues" dxfId="344" priority="319"/>
  </conditionalFormatting>
  <conditionalFormatting sqref="A498:A509">
    <cfRule type="duplicateValues" dxfId="343" priority="316"/>
  </conditionalFormatting>
  <conditionalFormatting sqref="A498:A509">
    <cfRule type="duplicateValues" dxfId="342" priority="317"/>
  </conditionalFormatting>
  <conditionalFormatting sqref="A498:A509">
    <cfRule type="duplicateValues" dxfId="341" priority="318"/>
  </conditionalFormatting>
  <conditionalFormatting sqref="A498:A509">
    <cfRule type="duplicateValues" dxfId="340" priority="315"/>
  </conditionalFormatting>
  <conditionalFormatting sqref="A403:A469">
    <cfRule type="duplicateValues" dxfId="339" priority="449"/>
  </conditionalFormatting>
  <conditionalFormatting sqref="A403:A469">
    <cfRule type="duplicateValues" dxfId="338" priority="450"/>
  </conditionalFormatting>
  <conditionalFormatting sqref="A284:A509 A3:A200 A202:A282">
    <cfRule type="duplicateValues" dxfId="337" priority="314"/>
  </conditionalFormatting>
  <conditionalFormatting sqref="A510:A517">
    <cfRule type="duplicateValues" dxfId="336" priority="311"/>
  </conditionalFormatting>
  <conditionalFormatting sqref="A510:A517">
    <cfRule type="duplicateValues" dxfId="335" priority="312"/>
  </conditionalFormatting>
  <conditionalFormatting sqref="A510:A517">
    <cfRule type="duplicateValues" dxfId="334" priority="313"/>
  </conditionalFormatting>
  <conditionalFormatting sqref="A510:A517">
    <cfRule type="duplicateValues" dxfId="333" priority="310"/>
  </conditionalFormatting>
  <conditionalFormatting sqref="A510:A517">
    <cfRule type="duplicateValues" dxfId="332" priority="309"/>
  </conditionalFormatting>
  <conditionalFormatting sqref="A518:A520">
    <cfRule type="duplicateValues" dxfId="331" priority="306"/>
  </conditionalFormatting>
  <conditionalFormatting sqref="A518:A520">
    <cfRule type="duplicateValues" dxfId="330" priority="307"/>
  </conditionalFormatting>
  <conditionalFormatting sqref="A518:A520">
    <cfRule type="duplicateValues" dxfId="329" priority="308"/>
  </conditionalFormatting>
  <conditionalFormatting sqref="A518:A520">
    <cfRule type="duplicateValues" dxfId="328" priority="305"/>
  </conditionalFormatting>
  <conditionalFormatting sqref="A518:A520">
    <cfRule type="duplicateValues" dxfId="327" priority="304"/>
  </conditionalFormatting>
  <conditionalFormatting sqref="A521:A522">
    <cfRule type="duplicateValues" dxfId="326" priority="301"/>
  </conditionalFormatting>
  <conditionalFormatting sqref="A521:A522">
    <cfRule type="duplicateValues" dxfId="325" priority="302"/>
  </conditionalFormatting>
  <conditionalFormatting sqref="A521:A522">
    <cfRule type="duplicateValues" dxfId="324" priority="303"/>
  </conditionalFormatting>
  <conditionalFormatting sqref="A521:A522">
    <cfRule type="duplicateValues" dxfId="323" priority="300"/>
  </conditionalFormatting>
  <conditionalFormatting sqref="A521:A522">
    <cfRule type="duplicateValues" dxfId="322" priority="299"/>
  </conditionalFormatting>
  <conditionalFormatting sqref="A523:A526">
    <cfRule type="duplicateValues" dxfId="321" priority="296"/>
  </conditionalFormatting>
  <conditionalFormatting sqref="A523:A526">
    <cfRule type="duplicateValues" dxfId="320" priority="297"/>
  </conditionalFormatting>
  <conditionalFormatting sqref="A523:A526">
    <cfRule type="duplicateValues" dxfId="319" priority="298"/>
  </conditionalFormatting>
  <conditionalFormatting sqref="A523:A526">
    <cfRule type="duplicateValues" dxfId="318" priority="295"/>
  </conditionalFormatting>
  <conditionalFormatting sqref="A523:A526">
    <cfRule type="duplicateValues" dxfId="317" priority="294"/>
  </conditionalFormatting>
  <conditionalFormatting sqref="A534">
    <cfRule type="duplicateValues" dxfId="316" priority="286"/>
  </conditionalFormatting>
  <conditionalFormatting sqref="A534">
    <cfRule type="duplicateValues" dxfId="315" priority="287"/>
  </conditionalFormatting>
  <conditionalFormatting sqref="A534">
    <cfRule type="duplicateValues" dxfId="314" priority="288"/>
  </conditionalFormatting>
  <conditionalFormatting sqref="A534">
    <cfRule type="duplicateValues" dxfId="313" priority="285"/>
  </conditionalFormatting>
  <conditionalFormatting sqref="A534">
    <cfRule type="duplicateValues" dxfId="312" priority="284"/>
  </conditionalFormatting>
  <conditionalFormatting sqref="A535">
    <cfRule type="duplicateValues" dxfId="311" priority="281"/>
  </conditionalFormatting>
  <conditionalFormatting sqref="A535">
    <cfRule type="duplicateValues" dxfId="310" priority="282"/>
  </conditionalFormatting>
  <conditionalFormatting sqref="A535">
    <cfRule type="duplicateValues" dxfId="309" priority="283"/>
  </conditionalFormatting>
  <conditionalFormatting sqref="A535">
    <cfRule type="duplicateValues" dxfId="308" priority="280"/>
  </conditionalFormatting>
  <conditionalFormatting sqref="A535">
    <cfRule type="duplicateValues" dxfId="307" priority="279"/>
  </conditionalFormatting>
  <conditionalFormatting sqref="A536:A565">
    <cfRule type="duplicateValues" dxfId="306" priority="276"/>
  </conditionalFormatting>
  <conditionalFormatting sqref="A536:A565">
    <cfRule type="duplicateValues" dxfId="305" priority="277"/>
  </conditionalFormatting>
  <conditionalFormatting sqref="A536:A565">
    <cfRule type="duplicateValues" dxfId="304" priority="278"/>
  </conditionalFormatting>
  <conditionalFormatting sqref="A536:A565">
    <cfRule type="duplicateValues" dxfId="303" priority="275"/>
  </conditionalFormatting>
  <conditionalFormatting sqref="A536:A565">
    <cfRule type="duplicateValues" dxfId="302" priority="274"/>
  </conditionalFormatting>
  <conditionalFormatting sqref="A481:A485">
    <cfRule type="duplicateValues" dxfId="301" priority="451"/>
  </conditionalFormatting>
  <conditionalFormatting sqref="A481:A485">
    <cfRule type="duplicateValues" dxfId="300" priority="452"/>
  </conditionalFormatting>
  <conditionalFormatting sqref="A201">
    <cfRule type="duplicateValues" dxfId="299" priority="271"/>
  </conditionalFormatting>
  <conditionalFormatting sqref="A201">
    <cfRule type="duplicateValues" dxfId="298" priority="272"/>
  </conditionalFormatting>
  <conditionalFormatting sqref="A201">
    <cfRule type="duplicateValues" dxfId="297" priority="273"/>
  </conditionalFormatting>
  <conditionalFormatting sqref="A201">
    <cfRule type="duplicateValues" dxfId="296" priority="270"/>
  </conditionalFormatting>
  <conditionalFormatting sqref="A201">
    <cfRule type="duplicateValues" dxfId="295" priority="269"/>
  </conditionalFormatting>
  <conditionalFormatting sqref="A201">
    <cfRule type="duplicateValues" dxfId="294" priority="268"/>
  </conditionalFormatting>
  <conditionalFormatting sqref="A566:A572">
    <cfRule type="duplicateValues" dxfId="293" priority="265"/>
  </conditionalFormatting>
  <conditionalFormatting sqref="A566:A572">
    <cfRule type="duplicateValues" dxfId="292" priority="266"/>
  </conditionalFormatting>
  <conditionalFormatting sqref="A566:A572">
    <cfRule type="duplicateValues" dxfId="291" priority="267"/>
  </conditionalFormatting>
  <conditionalFormatting sqref="A566:A572">
    <cfRule type="duplicateValues" dxfId="290" priority="264"/>
  </conditionalFormatting>
  <conditionalFormatting sqref="A566:A572">
    <cfRule type="duplicateValues" dxfId="289" priority="263"/>
  </conditionalFormatting>
  <conditionalFormatting sqref="A283">
    <cfRule type="duplicateValues" dxfId="288" priority="260"/>
  </conditionalFormatting>
  <conditionalFormatting sqref="A283">
    <cfRule type="duplicateValues" dxfId="287" priority="261"/>
  </conditionalFormatting>
  <conditionalFormatting sqref="A283">
    <cfRule type="duplicateValues" dxfId="286" priority="262"/>
  </conditionalFormatting>
  <conditionalFormatting sqref="A283">
    <cfRule type="duplicateValues" dxfId="285" priority="259"/>
  </conditionalFormatting>
  <conditionalFormatting sqref="A283">
    <cfRule type="duplicateValues" dxfId="284" priority="258"/>
  </conditionalFormatting>
  <conditionalFormatting sqref="A283">
    <cfRule type="duplicateValues" dxfId="283" priority="257"/>
  </conditionalFormatting>
  <conditionalFormatting sqref="A573:A576">
    <cfRule type="duplicateValues" dxfId="282" priority="255"/>
  </conditionalFormatting>
  <conditionalFormatting sqref="A573:A576">
    <cfRule type="duplicateValues" dxfId="281" priority="254"/>
  </conditionalFormatting>
  <conditionalFormatting sqref="A573:A576">
    <cfRule type="duplicateValues" dxfId="280" priority="253"/>
  </conditionalFormatting>
  <conditionalFormatting sqref="A573:A576">
    <cfRule type="duplicateValues" dxfId="279" priority="252"/>
  </conditionalFormatting>
  <conditionalFormatting sqref="A573:A576">
    <cfRule type="duplicateValues" dxfId="278" priority="256"/>
  </conditionalFormatting>
  <conditionalFormatting sqref="A577:A585">
    <cfRule type="duplicateValues" dxfId="277" priority="250"/>
  </conditionalFormatting>
  <conditionalFormatting sqref="A577:A585">
    <cfRule type="duplicateValues" dxfId="276" priority="249"/>
  </conditionalFormatting>
  <conditionalFormatting sqref="A577:A585">
    <cfRule type="duplicateValues" dxfId="275" priority="248"/>
  </conditionalFormatting>
  <conditionalFormatting sqref="A577:A585">
    <cfRule type="duplicateValues" dxfId="274" priority="247"/>
  </conditionalFormatting>
  <conditionalFormatting sqref="A577:A585">
    <cfRule type="duplicateValues" dxfId="273" priority="251"/>
  </conditionalFormatting>
  <conditionalFormatting sqref="A586">
    <cfRule type="duplicateValues" dxfId="272" priority="245"/>
  </conditionalFormatting>
  <conditionalFormatting sqref="A586">
    <cfRule type="duplicateValues" dxfId="271" priority="244"/>
  </conditionalFormatting>
  <conditionalFormatting sqref="A586">
    <cfRule type="duplicateValues" dxfId="270" priority="243"/>
  </conditionalFormatting>
  <conditionalFormatting sqref="A586">
    <cfRule type="duplicateValues" dxfId="269" priority="242"/>
  </conditionalFormatting>
  <conditionalFormatting sqref="A586">
    <cfRule type="duplicateValues" dxfId="268" priority="246"/>
  </conditionalFormatting>
  <conditionalFormatting sqref="A587">
    <cfRule type="duplicateValues" dxfId="267" priority="239"/>
  </conditionalFormatting>
  <conditionalFormatting sqref="A587">
    <cfRule type="duplicateValues" dxfId="266" priority="238"/>
  </conditionalFormatting>
  <conditionalFormatting sqref="A587">
    <cfRule type="duplicateValues" dxfId="265" priority="237"/>
  </conditionalFormatting>
  <conditionalFormatting sqref="A587">
    <cfRule type="duplicateValues" dxfId="264" priority="240"/>
  </conditionalFormatting>
  <conditionalFormatting sqref="A587">
    <cfRule type="duplicateValues" dxfId="263" priority="241"/>
  </conditionalFormatting>
  <conditionalFormatting sqref="A131:A200 A3:A129 A202:A275">
    <cfRule type="duplicateValues" dxfId="262" priority="13895"/>
  </conditionalFormatting>
  <conditionalFormatting sqref="A139:A200 A103:A129 A131:A137 A202:A230">
    <cfRule type="duplicateValues" dxfId="261" priority="13915"/>
  </conditionalFormatting>
  <conditionalFormatting sqref="A139:A200 A103:A129 A131:A137 A202:A230">
    <cfRule type="duplicateValues" dxfId="260" priority="13920"/>
  </conditionalFormatting>
  <conditionalFormatting sqref="A588:A589">
    <cfRule type="duplicateValues" dxfId="259" priority="228"/>
  </conditionalFormatting>
  <conditionalFormatting sqref="A588:A589">
    <cfRule type="duplicateValues" dxfId="258" priority="227"/>
  </conditionalFormatting>
  <conditionalFormatting sqref="A588:A589">
    <cfRule type="duplicateValues" dxfId="257" priority="226"/>
  </conditionalFormatting>
  <conditionalFormatting sqref="A588:A589">
    <cfRule type="duplicateValues" dxfId="256" priority="229"/>
  </conditionalFormatting>
  <conditionalFormatting sqref="A588:A589">
    <cfRule type="duplicateValues" dxfId="255" priority="230"/>
  </conditionalFormatting>
  <conditionalFormatting sqref="A590:A598">
    <cfRule type="duplicateValues" dxfId="254" priority="222"/>
  </conditionalFormatting>
  <conditionalFormatting sqref="A590:A598">
    <cfRule type="duplicateValues" dxfId="253" priority="221"/>
  </conditionalFormatting>
  <conditionalFormatting sqref="A590:A598">
    <cfRule type="duplicateValues" dxfId="252" priority="220"/>
  </conditionalFormatting>
  <conditionalFormatting sqref="A590:A598">
    <cfRule type="duplicateValues" dxfId="251" priority="223"/>
  </conditionalFormatting>
  <conditionalFormatting sqref="A590:A598">
    <cfRule type="duplicateValues" dxfId="250" priority="224"/>
  </conditionalFormatting>
  <conditionalFormatting sqref="A590:A598">
    <cfRule type="duplicateValues" dxfId="249" priority="219"/>
  </conditionalFormatting>
  <conditionalFormatting sqref="A599:A601">
    <cfRule type="duplicateValues" dxfId="248" priority="216"/>
  </conditionalFormatting>
  <conditionalFormatting sqref="A599:A601">
    <cfRule type="duplicateValues" dxfId="247" priority="215"/>
  </conditionalFormatting>
  <conditionalFormatting sqref="A599:A601">
    <cfRule type="duplicateValues" dxfId="246" priority="214"/>
  </conditionalFormatting>
  <conditionalFormatting sqref="A599:A601">
    <cfRule type="duplicateValues" dxfId="245" priority="217"/>
  </conditionalFormatting>
  <conditionalFormatting sqref="A599:A601">
    <cfRule type="duplicateValues" dxfId="244" priority="218"/>
  </conditionalFormatting>
  <conditionalFormatting sqref="A599:A601">
    <cfRule type="duplicateValues" dxfId="243" priority="213"/>
  </conditionalFormatting>
  <conditionalFormatting sqref="A602:A609">
    <cfRule type="duplicateValues" dxfId="242" priority="210"/>
  </conditionalFormatting>
  <conditionalFormatting sqref="A602:A609">
    <cfRule type="duplicateValues" dxfId="241" priority="209"/>
  </conditionalFormatting>
  <conditionalFormatting sqref="A602:A609">
    <cfRule type="duplicateValues" dxfId="240" priority="208"/>
  </conditionalFormatting>
  <conditionalFormatting sqref="A602:A609">
    <cfRule type="duplicateValues" dxfId="239" priority="211"/>
  </conditionalFormatting>
  <conditionalFormatting sqref="A602:A609">
    <cfRule type="duplicateValues" dxfId="238" priority="212"/>
  </conditionalFormatting>
  <conditionalFormatting sqref="A602:A609">
    <cfRule type="duplicateValues" dxfId="237" priority="207"/>
  </conditionalFormatting>
  <conditionalFormatting sqref="A610">
    <cfRule type="duplicateValues" dxfId="236" priority="204"/>
  </conditionalFormatting>
  <conditionalFormatting sqref="A610">
    <cfRule type="duplicateValues" dxfId="235" priority="203"/>
  </conditionalFormatting>
  <conditionalFormatting sqref="A610">
    <cfRule type="duplicateValues" dxfId="234" priority="202"/>
  </conditionalFormatting>
  <conditionalFormatting sqref="A610">
    <cfRule type="duplicateValues" dxfId="233" priority="205"/>
  </conditionalFormatting>
  <conditionalFormatting sqref="A610">
    <cfRule type="duplicateValues" dxfId="232" priority="206"/>
  </conditionalFormatting>
  <conditionalFormatting sqref="A610">
    <cfRule type="duplicateValues" dxfId="231" priority="201"/>
  </conditionalFormatting>
  <conditionalFormatting sqref="A611:A628">
    <cfRule type="duplicateValues" dxfId="230" priority="197"/>
  </conditionalFormatting>
  <conditionalFormatting sqref="A611:A628">
    <cfRule type="duplicateValues" dxfId="229" priority="196"/>
  </conditionalFormatting>
  <conditionalFormatting sqref="A611:A628">
    <cfRule type="duplicateValues" dxfId="228" priority="195"/>
  </conditionalFormatting>
  <conditionalFormatting sqref="A611:A628">
    <cfRule type="duplicateValues" dxfId="227" priority="198"/>
  </conditionalFormatting>
  <conditionalFormatting sqref="A611:A628">
    <cfRule type="duplicateValues" dxfId="226" priority="199"/>
  </conditionalFormatting>
  <conditionalFormatting sqref="A611:A628">
    <cfRule type="duplicateValues" dxfId="225" priority="194"/>
  </conditionalFormatting>
  <conditionalFormatting sqref="A611:A628">
    <cfRule type="duplicateValues" dxfId="224" priority="193"/>
  </conditionalFormatting>
  <conditionalFormatting sqref="A629:A630">
    <cfRule type="duplicateValues" dxfId="223" priority="182"/>
  </conditionalFormatting>
  <conditionalFormatting sqref="A629:A630">
    <cfRule type="duplicateValues" dxfId="222" priority="181"/>
  </conditionalFormatting>
  <conditionalFormatting sqref="A629:A630">
    <cfRule type="duplicateValues" dxfId="221" priority="180"/>
  </conditionalFormatting>
  <conditionalFormatting sqref="A629:A630">
    <cfRule type="duplicateValues" dxfId="220" priority="183"/>
  </conditionalFormatting>
  <conditionalFormatting sqref="A629:A630">
    <cfRule type="duplicateValues" dxfId="219" priority="184"/>
  </conditionalFormatting>
  <conditionalFormatting sqref="A629:A630">
    <cfRule type="duplicateValues" dxfId="218" priority="179"/>
  </conditionalFormatting>
  <conditionalFormatting sqref="A629:A630">
    <cfRule type="duplicateValues" dxfId="217" priority="178"/>
  </conditionalFormatting>
  <conditionalFormatting sqref="A629:A630">
    <cfRule type="duplicateValues" dxfId="216" priority="177"/>
  </conditionalFormatting>
  <conditionalFormatting sqref="A3 A6:A65">
    <cfRule type="duplicateValues" dxfId="215" priority="13970"/>
  </conditionalFormatting>
  <conditionalFormatting sqref="A3 A6:A84">
    <cfRule type="duplicateValues" dxfId="214" priority="13974"/>
  </conditionalFormatting>
  <conditionalFormatting sqref="A3 A6:A86">
    <cfRule type="duplicateValues" dxfId="213" priority="13978"/>
  </conditionalFormatting>
  <conditionalFormatting sqref="A3 A6:A89">
    <cfRule type="duplicateValues" dxfId="212" priority="13982"/>
  </conditionalFormatting>
  <conditionalFormatting sqref="A3 A6:A95">
    <cfRule type="duplicateValues" dxfId="211" priority="13986"/>
  </conditionalFormatting>
  <conditionalFormatting sqref="A3 A6:A102">
    <cfRule type="duplicateValues" dxfId="210" priority="13990"/>
  </conditionalFormatting>
  <conditionalFormatting sqref="A3 A5:A102">
    <cfRule type="duplicateValues" dxfId="209" priority="13994"/>
  </conditionalFormatting>
  <conditionalFormatting sqref="A527:A533">
    <cfRule type="duplicateValues" dxfId="208" priority="14163"/>
  </conditionalFormatting>
  <conditionalFormatting sqref="A527:A533">
    <cfRule type="duplicateValues" dxfId="207" priority="14165"/>
  </conditionalFormatting>
  <conditionalFormatting sqref="A632:A644">
    <cfRule type="duplicateValues" dxfId="206" priority="166"/>
  </conditionalFormatting>
  <conditionalFormatting sqref="A632:A644">
    <cfRule type="duplicateValues" dxfId="205" priority="165"/>
  </conditionalFormatting>
  <conditionalFormatting sqref="A632:A644">
    <cfRule type="duplicateValues" dxfId="204" priority="164"/>
  </conditionalFormatting>
  <conditionalFormatting sqref="A632:A644">
    <cfRule type="duplicateValues" dxfId="203" priority="167"/>
  </conditionalFormatting>
  <conditionalFormatting sqref="A632:A644">
    <cfRule type="duplicateValues" dxfId="202" priority="168"/>
  </conditionalFormatting>
  <conditionalFormatting sqref="A632:A644">
    <cfRule type="duplicateValues" dxfId="201" priority="163"/>
  </conditionalFormatting>
  <conditionalFormatting sqref="A632:A644">
    <cfRule type="duplicateValues" dxfId="200" priority="162"/>
  </conditionalFormatting>
  <conditionalFormatting sqref="A632:A644">
    <cfRule type="duplicateValues" dxfId="199" priority="161"/>
  </conditionalFormatting>
  <conditionalFormatting sqref="A645:A647">
    <cfRule type="duplicateValues" dxfId="198" priority="158"/>
  </conditionalFormatting>
  <conditionalFormatting sqref="A645:A647">
    <cfRule type="duplicateValues" dxfId="197" priority="157"/>
  </conditionalFormatting>
  <conditionalFormatting sqref="A645:A647">
    <cfRule type="duplicateValues" dxfId="196" priority="156"/>
  </conditionalFormatting>
  <conditionalFormatting sqref="A645:A647">
    <cfRule type="duplicateValues" dxfId="195" priority="159"/>
  </conditionalFormatting>
  <conditionalFormatting sqref="A645:A647">
    <cfRule type="duplicateValues" dxfId="194" priority="160"/>
  </conditionalFormatting>
  <conditionalFormatting sqref="A645:A647">
    <cfRule type="duplicateValues" dxfId="193" priority="155"/>
  </conditionalFormatting>
  <conditionalFormatting sqref="A645:A647">
    <cfRule type="duplicateValues" dxfId="192" priority="154"/>
  </conditionalFormatting>
  <conditionalFormatting sqref="A645:A647">
    <cfRule type="duplicateValues" dxfId="191" priority="153"/>
  </conditionalFormatting>
  <conditionalFormatting sqref="A648:A650">
    <cfRule type="duplicateValues" dxfId="190" priority="150"/>
  </conditionalFormatting>
  <conditionalFormatting sqref="A648:A650">
    <cfRule type="duplicateValues" dxfId="189" priority="149"/>
  </conditionalFormatting>
  <conditionalFormatting sqref="A648:A650">
    <cfRule type="duplicateValues" dxfId="188" priority="148"/>
  </conditionalFormatting>
  <conditionalFormatting sqref="A648:A650">
    <cfRule type="duplicateValues" dxfId="187" priority="151"/>
  </conditionalFormatting>
  <conditionalFormatting sqref="A648:A650">
    <cfRule type="duplicateValues" dxfId="186" priority="152"/>
  </conditionalFormatting>
  <conditionalFormatting sqref="A648:A650">
    <cfRule type="duplicateValues" dxfId="185" priority="147"/>
  </conditionalFormatting>
  <conditionalFormatting sqref="A648:A650">
    <cfRule type="duplicateValues" dxfId="184" priority="146"/>
  </conditionalFormatting>
  <conditionalFormatting sqref="A648:A650">
    <cfRule type="duplicateValues" dxfId="183" priority="145"/>
  </conditionalFormatting>
  <conditionalFormatting sqref="A651:A654">
    <cfRule type="duplicateValues" dxfId="182" priority="142"/>
  </conditionalFormatting>
  <conditionalFormatting sqref="A651:A654">
    <cfRule type="duplicateValues" dxfId="181" priority="141"/>
  </conditionalFormatting>
  <conditionalFormatting sqref="A651:A654">
    <cfRule type="duplicateValues" dxfId="180" priority="140"/>
  </conditionalFormatting>
  <conditionalFormatting sqref="A651:A654">
    <cfRule type="duplicateValues" dxfId="179" priority="143"/>
  </conditionalFormatting>
  <conditionalFormatting sqref="A651:A654">
    <cfRule type="duplicateValues" dxfId="178" priority="144"/>
  </conditionalFormatting>
  <conditionalFormatting sqref="A651:A654">
    <cfRule type="duplicateValues" dxfId="177" priority="139"/>
  </conditionalFormatting>
  <conditionalFormatting sqref="A651:A654">
    <cfRule type="duplicateValues" dxfId="176" priority="138"/>
  </conditionalFormatting>
  <conditionalFormatting sqref="A651:A654">
    <cfRule type="duplicateValues" dxfId="175" priority="137"/>
  </conditionalFormatting>
  <conditionalFormatting sqref="A655:A667">
    <cfRule type="duplicateValues" dxfId="174" priority="133"/>
  </conditionalFormatting>
  <conditionalFormatting sqref="A655:A667">
    <cfRule type="duplicateValues" dxfId="173" priority="132"/>
  </conditionalFormatting>
  <conditionalFormatting sqref="A655:A667">
    <cfRule type="duplicateValues" dxfId="172" priority="131"/>
  </conditionalFormatting>
  <conditionalFormatting sqref="A655:A667">
    <cfRule type="duplicateValues" dxfId="171" priority="134"/>
  </conditionalFormatting>
  <conditionalFormatting sqref="A655:A667">
    <cfRule type="duplicateValues" dxfId="170" priority="135"/>
  </conditionalFormatting>
  <conditionalFormatting sqref="A655:A667">
    <cfRule type="duplicateValues" dxfId="169" priority="130"/>
  </conditionalFormatting>
  <conditionalFormatting sqref="A655:A667">
    <cfRule type="duplicateValues" dxfId="168" priority="129"/>
  </conditionalFormatting>
  <conditionalFormatting sqref="A655:A667">
    <cfRule type="duplicateValues" dxfId="167" priority="128"/>
  </conditionalFormatting>
  <conditionalFormatting sqref="A655:A667">
    <cfRule type="duplicateValues" dxfId="166" priority="127"/>
  </conditionalFormatting>
  <conditionalFormatting sqref="A631">
    <cfRule type="duplicateValues" dxfId="165" priority="14517"/>
  </conditionalFormatting>
  <conditionalFormatting sqref="A631">
    <cfRule type="duplicateValues" dxfId="164" priority="14521"/>
  </conditionalFormatting>
  <conditionalFormatting sqref="A668:A673">
    <cfRule type="duplicateValues" dxfId="163" priority="123"/>
  </conditionalFormatting>
  <conditionalFormatting sqref="A668:A673">
    <cfRule type="duplicateValues" dxfId="162" priority="122"/>
  </conditionalFormatting>
  <conditionalFormatting sqref="A668:A673">
    <cfRule type="duplicateValues" dxfId="161" priority="121"/>
  </conditionalFormatting>
  <conditionalFormatting sqref="A668:A673">
    <cfRule type="duplicateValues" dxfId="160" priority="124"/>
  </conditionalFormatting>
  <conditionalFormatting sqref="A668:A673">
    <cfRule type="duplicateValues" dxfId="159" priority="125"/>
  </conditionalFormatting>
  <conditionalFormatting sqref="A668:A673">
    <cfRule type="duplicateValues" dxfId="158" priority="120"/>
  </conditionalFormatting>
  <conditionalFormatting sqref="A668:A673">
    <cfRule type="duplicateValues" dxfId="157" priority="119"/>
  </conditionalFormatting>
  <conditionalFormatting sqref="A668:A673">
    <cfRule type="duplicateValues" dxfId="156" priority="118"/>
  </conditionalFormatting>
  <conditionalFormatting sqref="A668:A673">
    <cfRule type="duplicateValues" dxfId="155" priority="117"/>
  </conditionalFormatting>
  <conditionalFormatting sqref="A668:A673">
    <cfRule type="duplicateValues" dxfId="154" priority="116"/>
  </conditionalFormatting>
  <conditionalFormatting sqref="A674">
    <cfRule type="duplicateValues" dxfId="153" priority="113"/>
  </conditionalFormatting>
  <conditionalFormatting sqref="A674">
    <cfRule type="duplicateValues" dxfId="152" priority="112"/>
  </conditionalFormatting>
  <conditionalFormatting sqref="A674">
    <cfRule type="duplicateValues" dxfId="151" priority="111"/>
  </conditionalFormatting>
  <conditionalFormatting sqref="A674">
    <cfRule type="duplicateValues" dxfId="150" priority="114"/>
  </conditionalFormatting>
  <conditionalFormatting sqref="A674">
    <cfRule type="duplicateValues" dxfId="149" priority="115"/>
  </conditionalFormatting>
  <conditionalFormatting sqref="A674">
    <cfRule type="duplicateValues" dxfId="148" priority="110"/>
  </conditionalFormatting>
  <conditionalFormatting sqref="A674">
    <cfRule type="duplicateValues" dxfId="147" priority="109"/>
  </conditionalFormatting>
  <conditionalFormatting sqref="A674">
    <cfRule type="duplicateValues" dxfId="146" priority="108"/>
  </conditionalFormatting>
  <conditionalFormatting sqref="A674">
    <cfRule type="duplicateValues" dxfId="145" priority="107"/>
  </conditionalFormatting>
  <conditionalFormatting sqref="A674">
    <cfRule type="duplicateValues" dxfId="144" priority="106"/>
  </conditionalFormatting>
  <conditionalFormatting sqref="A697:A1048576 A1:A674">
    <cfRule type="duplicateValues" dxfId="143" priority="95"/>
  </conditionalFormatting>
  <conditionalFormatting sqref="A697:A1048576 A1:A2">
    <cfRule type="duplicateValues" dxfId="142" priority="14522"/>
  </conditionalFormatting>
  <conditionalFormatting sqref="A697:A1048576">
    <cfRule type="duplicateValues" dxfId="141" priority="14525"/>
  </conditionalFormatting>
  <conditionalFormatting sqref="A697:A1048576 A1:A2">
    <cfRule type="duplicateValues" dxfId="140" priority="14527"/>
    <cfRule type="duplicateValues" dxfId="139" priority="14528"/>
  </conditionalFormatting>
  <conditionalFormatting sqref="A697:A1048576 A1:A589">
    <cfRule type="duplicateValues" dxfId="138" priority="14533"/>
  </conditionalFormatting>
  <conditionalFormatting sqref="A697:A1048576 A1:A610">
    <cfRule type="duplicateValues" dxfId="137" priority="14536"/>
  </conditionalFormatting>
  <conditionalFormatting sqref="A697:A1048576 A1:A628">
    <cfRule type="duplicateValues" dxfId="136" priority="14539"/>
  </conditionalFormatting>
  <conditionalFormatting sqref="A697:A1048576 A1:A654">
    <cfRule type="duplicateValues" dxfId="135" priority="14542"/>
  </conditionalFormatting>
  <conditionalFormatting sqref="A697:A1048576 A1:A667">
    <cfRule type="duplicateValues" dxfId="134" priority="14545"/>
  </conditionalFormatting>
  <conditionalFormatting sqref="A675:A693">
    <cfRule type="duplicateValues" dxfId="133" priority="14555"/>
  </conditionalFormatting>
  <conditionalFormatting sqref="A675:A693">
    <cfRule type="duplicateValues" dxfId="132" priority="14563"/>
  </conditionalFormatting>
  <conditionalFormatting sqref="A1:A693 A697:A1048576">
    <cfRule type="duplicateValues" dxfId="131" priority="7"/>
  </conditionalFormatting>
  <conditionalFormatting sqref="A694:A695">
    <cfRule type="duplicateValues" dxfId="130" priority="5"/>
  </conditionalFormatting>
  <conditionalFormatting sqref="A694:A695">
    <cfRule type="duplicateValues" dxfId="129" priority="6"/>
  </conditionalFormatting>
  <conditionalFormatting sqref="A694:A695">
    <cfRule type="duplicateValues" dxfId="128" priority="4"/>
  </conditionalFormatting>
  <conditionalFormatting sqref="A696">
    <cfRule type="duplicateValues" dxfId="127" priority="1"/>
  </conditionalFormatting>
  <conditionalFormatting sqref="A696">
    <cfRule type="duplicateValues" dxfId="126" priority="2"/>
  </conditionalFormatting>
  <conditionalFormatting sqref="A696">
    <cfRule type="duplicateValues" dxfId="125" priority="3"/>
  </conditionalFormatting>
  <hyperlinks>
    <hyperlink ref="A352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workbookViewId="0">
      <selection activeCell="H7" sqref="H7"/>
    </sheetView>
  </sheetViews>
  <sheetFormatPr defaultRowHeight="15" x14ac:dyDescent="0.25"/>
  <cols>
    <col min="1" max="1" width="21.42578125" style="132" bestFit="1" customWidth="1"/>
    <col min="2" max="2" width="7.28515625" bestFit="1" customWidth="1"/>
    <col min="3" max="3" width="8.28515625" bestFit="1" customWidth="1"/>
    <col min="4" max="5" width="8.28515625" style="7" customWidth="1"/>
  </cols>
  <sheetData>
    <row r="1" spans="1:5" s="91" customFormat="1" ht="33" customHeight="1" x14ac:dyDescent="0.25">
      <c r="A1" s="130" t="s">
        <v>1091</v>
      </c>
      <c r="B1" s="112" t="s">
        <v>1092</v>
      </c>
      <c r="C1" s="113" t="s">
        <v>1093</v>
      </c>
      <c r="D1" s="112" t="s">
        <v>1090</v>
      </c>
      <c r="E1" s="112" t="s">
        <v>479</v>
      </c>
    </row>
    <row r="2" spans="1:5" x14ac:dyDescent="0.25">
      <c r="A2" s="122" t="s">
        <v>1065</v>
      </c>
      <c r="B2" s="116">
        <f>VLOOKUP(A2,ИК!$A$2:$J$6956,8,0)</f>
        <v>1871.6553304087058</v>
      </c>
      <c r="C2" s="129">
        <v>1894</v>
      </c>
      <c r="D2" s="123">
        <v>1</v>
      </c>
      <c r="E2" s="128">
        <v>13</v>
      </c>
    </row>
    <row r="3" spans="1:5" x14ac:dyDescent="0.25">
      <c r="A3" s="122" t="s">
        <v>1038</v>
      </c>
      <c r="B3" s="116">
        <f>VLOOKUP(A3,ИК!$A$2:$J$6956,8,0)</f>
        <v>1840.9002570404541</v>
      </c>
      <c r="C3" s="129">
        <v>1825</v>
      </c>
      <c r="D3" s="123">
        <v>2</v>
      </c>
      <c r="E3" s="128">
        <v>36</v>
      </c>
    </row>
    <row r="4" spans="1:5" x14ac:dyDescent="0.25">
      <c r="A4" s="122" t="s">
        <v>1042</v>
      </c>
      <c r="B4" s="116">
        <f>VLOOKUP(A4,ИК!$A$2:$J$6956,8,0)</f>
        <v>1873.2509917228081</v>
      </c>
      <c r="C4" s="129">
        <v>1840</v>
      </c>
      <c r="D4" s="123">
        <v>3</v>
      </c>
      <c r="E4" s="128">
        <v>40</v>
      </c>
    </row>
    <row r="5" spans="1:5" x14ac:dyDescent="0.25">
      <c r="A5" s="122" t="s">
        <v>1057</v>
      </c>
      <c r="B5" s="116">
        <f>VLOOKUP(A5,ИК!$A$2:$J$6956,8,0)</f>
        <v>1730.9109291373302</v>
      </c>
      <c r="C5" s="129">
        <v>1788</v>
      </c>
      <c r="D5" s="123">
        <v>4</v>
      </c>
      <c r="E5" s="128">
        <v>21</v>
      </c>
    </row>
    <row r="6" spans="1:5" x14ac:dyDescent="0.25">
      <c r="A6" s="122" t="s">
        <v>1052</v>
      </c>
      <c r="B6" s="116">
        <f>VLOOKUP(A6,ИК!$A$2:$J$6956,8,0)</f>
        <v>1799.9862735342879</v>
      </c>
      <c r="C6" s="129">
        <v>1806</v>
      </c>
      <c r="D6" s="123">
        <v>5</v>
      </c>
      <c r="E6" s="128">
        <v>32</v>
      </c>
    </row>
    <row r="7" spans="1:5" x14ac:dyDescent="0.25">
      <c r="A7" s="122" t="s">
        <v>10</v>
      </c>
      <c r="B7" s="116">
        <f>VLOOKUP(A7,ИК!$A$2:$J$6956,8,0)</f>
        <v>1983.1372098487245</v>
      </c>
      <c r="C7" s="129">
        <v>1980</v>
      </c>
      <c r="D7" s="123">
        <v>6</v>
      </c>
      <c r="E7" s="128">
        <v>14</v>
      </c>
    </row>
    <row r="8" spans="1:5" x14ac:dyDescent="0.25">
      <c r="A8" s="122" t="s">
        <v>6</v>
      </c>
      <c r="B8" s="116">
        <f>VLOOKUP(A8,ИК!$A$2:$J$6956,8,0)</f>
        <v>1913.6936148611076</v>
      </c>
      <c r="C8" s="129">
        <v>1937</v>
      </c>
      <c r="D8" s="123">
        <v>7</v>
      </c>
      <c r="E8" s="128">
        <v>9</v>
      </c>
    </row>
    <row r="9" spans="1:5" x14ac:dyDescent="0.25">
      <c r="A9" s="122" t="s">
        <v>7</v>
      </c>
      <c r="B9" s="116">
        <f>VLOOKUP(A9,ИК!$A$2:$J$6956,8,0)</f>
        <v>1743.6826629585346</v>
      </c>
      <c r="C9" s="129">
        <v>1714</v>
      </c>
      <c r="D9" s="123">
        <v>8</v>
      </c>
      <c r="E9" s="128">
        <v>65</v>
      </c>
    </row>
    <row r="10" spans="1:5" x14ac:dyDescent="0.25">
      <c r="A10" s="122" t="s">
        <v>13</v>
      </c>
      <c r="B10" s="116">
        <f>VLOOKUP(A10,ИК!$A$2:$J$6956,8,0)</f>
        <v>1705.6933937494136</v>
      </c>
      <c r="C10" s="129">
        <v>1695</v>
      </c>
      <c r="D10" s="123">
        <v>9</v>
      </c>
      <c r="E10" s="128">
        <v>54</v>
      </c>
    </row>
    <row r="11" spans="1:5" x14ac:dyDescent="0.25">
      <c r="A11" s="122" t="s">
        <v>1041</v>
      </c>
      <c r="B11" s="116">
        <f>VLOOKUP(A11,ИК!$A$2:$J$6956,8,0)</f>
        <v>1856.3048323984524</v>
      </c>
      <c r="C11" s="129">
        <v>1857</v>
      </c>
      <c r="D11" s="123">
        <v>10</v>
      </c>
      <c r="E11" s="128">
        <v>15</v>
      </c>
    </row>
    <row r="12" spans="1:5" x14ac:dyDescent="0.25">
      <c r="A12" s="122" t="s">
        <v>838</v>
      </c>
      <c r="B12" s="116">
        <f>VLOOKUP(A12,ИК!$A$2:$J$6956,8,0)</f>
        <v>1807.8694839061393</v>
      </c>
      <c r="C12" s="129">
        <v>1805</v>
      </c>
      <c r="D12" s="123">
        <v>11</v>
      </c>
      <c r="E12" s="128">
        <v>42</v>
      </c>
    </row>
    <row r="13" spans="1:5" x14ac:dyDescent="0.25">
      <c r="A13" s="122" t="s">
        <v>652</v>
      </c>
      <c r="B13" s="116">
        <f>VLOOKUP(A13,ИК!$A$2:$J$6956,8,0)</f>
        <v>1716.343955557232</v>
      </c>
      <c r="C13" s="129">
        <v>1732</v>
      </c>
      <c r="D13" s="123">
        <v>12</v>
      </c>
      <c r="E13" s="128">
        <v>43</v>
      </c>
    </row>
    <row r="14" spans="1:5" x14ac:dyDescent="0.25">
      <c r="A14" s="122" t="s">
        <v>1080</v>
      </c>
      <c r="B14" s="116">
        <f>VLOOKUP(A14,ИК!$A$2:$J$6956,8,0)</f>
        <v>1675.2009395724933</v>
      </c>
      <c r="C14" s="129">
        <v>1708</v>
      </c>
      <c r="D14" s="123">
        <v>13</v>
      </c>
      <c r="E14" s="128">
        <v>25</v>
      </c>
    </row>
    <row r="15" spans="1:5" x14ac:dyDescent="0.25">
      <c r="A15" s="122" t="s">
        <v>484</v>
      </c>
      <c r="B15" s="116">
        <f>VLOOKUP(A15,ИК!$A$2:$J$6956,8,0)</f>
        <v>1715.7412819274064</v>
      </c>
      <c r="C15" s="129">
        <v>1712</v>
      </c>
      <c r="D15" s="123">
        <v>14</v>
      </c>
      <c r="E15" s="128">
        <v>59</v>
      </c>
    </row>
    <row r="16" spans="1:5" x14ac:dyDescent="0.25">
      <c r="A16" s="122" t="s">
        <v>19</v>
      </c>
      <c r="B16" s="116">
        <f>VLOOKUP(A16,ИК!$A$2:$J$6956,8,0)</f>
        <v>1660.5193490937118</v>
      </c>
      <c r="C16" s="129">
        <v>1698</v>
      </c>
      <c r="D16" s="123">
        <v>15</v>
      </c>
      <c r="E16" s="128">
        <v>50</v>
      </c>
    </row>
    <row r="17" spans="1:5" x14ac:dyDescent="0.25">
      <c r="A17" s="122" t="s">
        <v>106</v>
      </c>
      <c r="B17" s="116">
        <f>VLOOKUP(A17,ИК!$A$2:$J$6956,8,0)</f>
        <v>2063.0847298487301</v>
      </c>
      <c r="C17" s="129">
        <v>2063</v>
      </c>
      <c r="D17" s="123">
        <v>16</v>
      </c>
      <c r="E17" s="128">
        <v>4</v>
      </c>
    </row>
    <row r="18" spans="1:5" x14ac:dyDescent="0.25">
      <c r="A18" s="122" t="s">
        <v>138</v>
      </c>
      <c r="B18" s="116">
        <f>VLOOKUP(A18,ИК!$A$2:$J$6956,8,0)</f>
        <v>2281.9415488171076</v>
      </c>
      <c r="C18" s="129">
        <v>2251</v>
      </c>
      <c r="D18" s="123">
        <v>17</v>
      </c>
      <c r="E18" s="128">
        <v>5</v>
      </c>
    </row>
    <row r="19" spans="1:5" x14ac:dyDescent="0.25">
      <c r="A19" s="122" t="s">
        <v>2</v>
      </c>
      <c r="B19" s="116">
        <f>VLOOKUP(A19,ИК!$A$2:$J$6956,8,0)</f>
        <v>1893.3844513378112</v>
      </c>
      <c r="C19" s="129">
        <v>1846</v>
      </c>
      <c r="D19" s="123">
        <v>18</v>
      </c>
      <c r="E19" s="128">
        <v>58</v>
      </c>
    </row>
    <row r="20" spans="1:5" x14ac:dyDescent="0.25">
      <c r="A20" s="122" t="s">
        <v>4</v>
      </c>
      <c r="B20" s="116">
        <f>VLOOKUP(A20,ИК!$A$2:$J$6956,8,0)</f>
        <v>1659.3429540902389</v>
      </c>
      <c r="C20" s="129">
        <v>1690</v>
      </c>
      <c r="D20" s="123">
        <v>19</v>
      </c>
      <c r="E20" s="128">
        <v>63</v>
      </c>
    </row>
    <row r="21" spans="1:5" x14ac:dyDescent="0.25">
      <c r="A21" s="122" t="s">
        <v>1039</v>
      </c>
      <c r="B21" s="116">
        <f>VLOOKUP(A21,ИК!$A$2:$J$6956,8,0)</f>
        <v>2029.6437536094516</v>
      </c>
      <c r="C21" s="129">
        <v>2029</v>
      </c>
      <c r="D21" s="123">
        <v>20</v>
      </c>
      <c r="E21" s="128">
        <v>7</v>
      </c>
    </row>
    <row r="22" spans="1:5" x14ac:dyDescent="0.25">
      <c r="A22" s="122" t="s">
        <v>1051</v>
      </c>
      <c r="B22" s="116">
        <f>VLOOKUP(A22,ИК!$A$2:$J$6956,8,0)</f>
        <v>1855.2987486487418</v>
      </c>
      <c r="C22" s="129">
        <v>1873</v>
      </c>
      <c r="D22" s="123">
        <v>21</v>
      </c>
      <c r="E22" s="128">
        <v>22</v>
      </c>
    </row>
    <row r="23" spans="1:5" x14ac:dyDescent="0.25">
      <c r="A23" s="122" t="s">
        <v>1050</v>
      </c>
      <c r="B23" s="116">
        <f>VLOOKUP(A23,ИК!$A$2:$J$6956,8,0)</f>
        <v>1809.31664189616</v>
      </c>
      <c r="C23" s="129">
        <v>1828</v>
      </c>
      <c r="D23" s="123">
        <v>22</v>
      </c>
      <c r="E23" s="128">
        <v>24</v>
      </c>
    </row>
    <row r="24" spans="1:5" x14ac:dyDescent="0.25">
      <c r="A24" s="122" t="s">
        <v>159</v>
      </c>
      <c r="B24" s="116">
        <f>VLOOKUP(A24,ИК!$A$2:$J$6956,8,0)</f>
        <v>1849.1859098690725</v>
      </c>
      <c r="C24" s="129">
        <v>1867</v>
      </c>
      <c r="D24" s="123">
        <v>23</v>
      </c>
      <c r="E24" s="128">
        <v>17</v>
      </c>
    </row>
    <row r="25" spans="1:5" s="91" customFormat="1" x14ac:dyDescent="0.25">
      <c r="A25" s="122" t="s">
        <v>98</v>
      </c>
      <c r="B25" s="116">
        <f>VLOOKUP(A25,ИК!$A$2:$J$6956,8,0)</f>
        <v>1817.0400087451367</v>
      </c>
      <c r="C25" s="129">
        <v>1787</v>
      </c>
      <c r="D25" s="123">
        <v>24</v>
      </c>
      <c r="E25" s="128">
        <v>44</v>
      </c>
    </row>
    <row r="26" spans="1:5" s="91" customFormat="1" x14ac:dyDescent="0.25">
      <c r="A26" s="122" t="s">
        <v>24</v>
      </c>
      <c r="B26" s="116">
        <f>VLOOKUP(A26,ИК!$A$2:$J$6956,8,0)</f>
        <v>1643.0218568454115</v>
      </c>
      <c r="C26" s="129">
        <v>1659</v>
      </c>
      <c r="D26" s="123">
        <v>25</v>
      </c>
      <c r="E26" s="128">
        <v>37</v>
      </c>
    </row>
    <row r="27" spans="1:5" s="91" customFormat="1" x14ac:dyDescent="0.25">
      <c r="A27" s="122" t="s">
        <v>810</v>
      </c>
      <c r="B27" s="116">
        <f>VLOOKUP(A27,ИК!$A$2:$J$6956,8,0)</f>
        <v>1738.1194647130258</v>
      </c>
      <c r="C27" s="129">
        <v>1795</v>
      </c>
      <c r="D27" s="123">
        <v>26</v>
      </c>
      <c r="E27" s="128">
        <v>11</v>
      </c>
    </row>
    <row r="28" spans="1:5" s="91" customFormat="1" x14ac:dyDescent="0.25">
      <c r="A28" s="122" t="s">
        <v>1046</v>
      </c>
      <c r="B28" s="116">
        <f>VLOOKUP(A28,ИК!$A$2:$J$6956,8,0)</f>
        <v>1674.4554505590634</v>
      </c>
      <c r="C28" s="129">
        <v>1717</v>
      </c>
      <c r="D28" s="123">
        <v>27</v>
      </c>
      <c r="E28" s="128">
        <v>29</v>
      </c>
    </row>
    <row r="29" spans="1:5" s="91" customFormat="1" x14ac:dyDescent="0.25">
      <c r="A29" s="122" t="s">
        <v>755</v>
      </c>
      <c r="B29" s="116">
        <f>VLOOKUP(A29,ИК!$A$2:$J$6956,8,0)</f>
        <v>1643.4171362858699</v>
      </c>
      <c r="C29" s="129">
        <v>1660</v>
      </c>
      <c r="D29" s="123">
        <v>28</v>
      </c>
      <c r="E29" s="128">
        <v>46</v>
      </c>
    </row>
    <row r="30" spans="1:5" s="91" customFormat="1" x14ac:dyDescent="0.25">
      <c r="A30" s="122" t="s">
        <v>14</v>
      </c>
      <c r="B30" s="116">
        <f>VLOOKUP(A30,ИК!$A$2:$J$6956,8,0)</f>
        <v>1743.2690198491689</v>
      </c>
      <c r="C30" s="129">
        <v>1796</v>
      </c>
      <c r="D30" s="123">
        <v>29</v>
      </c>
      <c r="E30" s="128">
        <v>20</v>
      </c>
    </row>
    <row r="31" spans="1:5" s="91" customFormat="1" x14ac:dyDescent="0.25">
      <c r="A31" s="122" t="s">
        <v>102</v>
      </c>
      <c r="B31" s="116">
        <f>VLOOKUP(A31,ИК!$A$2:$J$6956,8,0)</f>
        <v>1970.4517207651804</v>
      </c>
      <c r="C31" s="129">
        <v>1938</v>
      </c>
      <c r="D31" s="123">
        <v>30</v>
      </c>
      <c r="E31" s="128">
        <v>27</v>
      </c>
    </row>
    <row r="32" spans="1:5" s="91" customFormat="1" x14ac:dyDescent="0.25">
      <c r="A32" s="122" t="s">
        <v>51</v>
      </c>
      <c r="B32" s="116">
        <f>VLOOKUP(A32,ИК!$A$2:$J$6956,8,0)</f>
        <v>1626.2926293494725</v>
      </c>
      <c r="C32" s="129">
        <v>1602</v>
      </c>
      <c r="D32" s="123">
        <v>31</v>
      </c>
      <c r="E32" s="128">
        <v>79</v>
      </c>
    </row>
    <row r="33" spans="1:5" s="91" customFormat="1" x14ac:dyDescent="0.25">
      <c r="A33" s="122" t="s">
        <v>608</v>
      </c>
      <c r="B33" s="116">
        <f>VLOOKUP(A33,ИК!$A$2:$J$6956,8,0)</f>
        <v>1600.456396644164</v>
      </c>
      <c r="C33" s="129">
        <v>1604</v>
      </c>
      <c r="D33" s="123">
        <v>32</v>
      </c>
      <c r="E33" s="128">
        <v>75</v>
      </c>
    </row>
    <row r="34" spans="1:5" s="91" customFormat="1" x14ac:dyDescent="0.25">
      <c r="A34" s="131" t="s">
        <v>409</v>
      </c>
      <c r="B34" s="116">
        <f>VLOOKUP(A34,ИК!$A$2:$J$6956,8,0)</f>
        <v>1745.5420964814398</v>
      </c>
      <c r="C34" s="129">
        <v>1751</v>
      </c>
      <c r="D34" s="123">
        <v>33</v>
      </c>
      <c r="E34" s="128">
        <v>31</v>
      </c>
    </row>
    <row r="35" spans="1:5" s="91" customFormat="1" x14ac:dyDescent="0.25">
      <c r="A35" s="122" t="s">
        <v>472</v>
      </c>
      <c r="B35" s="116">
        <f>VLOOKUP(A35,ИК!$A$2:$J$6956,8,0)</f>
        <v>1976.233076160222</v>
      </c>
      <c r="C35" s="129">
        <v>1966</v>
      </c>
      <c r="D35" s="123">
        <v>34</v>
      </c>
      <c r="E35" s="128">
        <v>8</v>
      </c>
    </row>
    <row r="36" spans="1:5" s="91" customFormat="1" x14ac:dyDescent="0.25">
      <c r="A36" s="122" t="s">
        <v>1022</v>
      </c>
      <c r="B36" s="116">
        <f>VLOOKUP(A36,ИК!$A$2:$J$6956,8,0)</f>
        <v>1715.3949415706263</v>
      </c>
      <c r="C36" s="129">
        <v>1757</v>
      </c>
      <c r="D36" s="123">
        <v>35</v>
      </c>
      <c r="E36" s="128">
        <v>33</v>
      </c>
    </row>
    <row r="37" spans="1:5" s="91" customFormat="1" x14ac:dyDescent="0.25">
      <c r="A37" s="122" t="s">
        <v>739</v>
      </c>
      <c r="B37" s="116">
        <f>VLOOKUP(A37,ИК!$A$2:$J$6956,8,0)</f>
        <v>1892.8276892618642</v>
      </c>
      <c r="C37" s="129">
        <v>1952</v>
      </c>
      <c r="D37" s="123">
        <v>36</v>
      </c>
      <c r="E37" s="128">
        <v>2</v>
      </c>
    </row>
    <row r="38" spans="1:5" s="91" customFormat="1" x14ac:dyDescent="0.25">
      <c r="A38" s="122" t="s">
        <v>139</v>
      </c>
      <c r="B38" s="116">
        <f>VLOOKUP(A38,ИК!$A$2:$J$6956,8,0)</f>
        <v>2107.501771453582</v>
      </c>
      <c r="C38" s="129">
        <v>2078</v>
      </c>
      <c r="D38" s="123">
        <v>37</v>
      </c>
      <c r="E38" s="128">
        <v>12</v>
      </c>
    </row>
    <row r="39" spans="1:5" s="91" customFormat="1" x14ac:dyDescent="0.25">
      <c r="A39" s="122" t="s">
        <v>172</v>
      </c>
      <c r="B39" s="116">
        <f>VLOOKUP(A39,ИК!$A$2:$J$6956,8,0)</f>
        <v>2081.8456724109224</v>
      </c>
      <c r="C39" s="129">
        <v>2065</v>
      </c>
      <c r="D39" s="123">
        <v>38</v>
      </c>
      <c r="E39" s="128">
        <v>6</v>
      </c>
    </row>
    <row r="40" spans="1:5" s="91" customFormat="1" ht="15.75" x14ac:dyDescent="0.25">
      <c r="A40" s="127" t="s">
        <v>806</v>
      </c>
      <c r="B40" s="116">
        <f>VLOOKUP(A40,ИК!$A$2:$J$6956,8,0)</f>
        <v>1596.5320099075095</v>
      </c>
      <c r="C40" s="129">
        <v>1592</v>
      </c>
      <c r="D40" s="123">
        <v>39</v>
      </c>
      <c r="E40" s="128">
        <v>72</v>
      </c>
    </row>
    <row r="41" spans="1:5" s="91" customFormat="1" x14ac:dyDescent="0.25">
      <c r="A41" s="122" t="s">
        <v>84</v>
      </c>
      <c r="B41" s="116">
        <f>VLOOKUP(A41,ИК!$A$2:$J$6956,8,0)</f>
        <v>1597</v>
      </c>
      <c r="C41" s="129">
        <v>1566</v>
      </c>
      <c r="D41" s="123">
        <v>40</v>
      </c>
      <c r="E41" s="128">
        <v>76</v>
      </c>
    </row>
    <row r="42" spans="1:5" s="91" customFormat="1" x14ac:dyDescent="0.25">
      <c r="A42" s="122" t="s">
        <v>0</v>
      </c>
      <c r="B42" s="116">
        <f>VLOOKUP(A42,ИК!$A$2:$J$6956,8,0)</f>
        <v>2145.2000300455152</v>
      </c>
      <c r="C42" s="129">
        <v>2071</v>
      </c>
      <c r="D42" s="123">
        <v>41</v>
      </c>
      <c r="E42" s="128">
        <v>56</v>
      </c>
    </row>
    <row r="43" spans="1:5" s="91" customFormat="1" x14ac:dyDescent="0.25">
      <c r="A43" s="122" t="s">
        <v>126</v>
      </c>
      <c r="B43" s="116">
        <f>VLOOKUP(A43,ИК!$A$2:$J$6956,8,0)</f>
        <v>2040.0948734793137</v>
      </c>
      <c r="C43" s="129">
        <v>2003</v>
      </c>
      <c r="D43" s="123">
        <v>42</v>
      </c>
      <c r="E43" s="128">
        <v>19</v>
      </c>
    </row>
    <row r="44" spans="1:5" s="91" customFormat="1" x14ac:dyDescent="0.25">
      <c r="A44" s="122" t="s">
        <v>53</v>
      </c>
      <c r="B44" s="116">
        <f>VLOOKUP(A44,ИК!$A$2:$J$6956,8,0)</f>
        <v>2169.5676005691962</v>
      </c>
      <c r="C44" s="129">
        <v>2117</v>
      </c>
      <c r="D44" s="123">
        <v>43</v>
      </c>
      <c r="E44" s="128">
        <v>26</v>
      </c>
    </row>
    <row r="45" spans="1:5" s="91" customFormat="1" x14ac:dyDescent="0.25">
      <c r="A45" s="122" t="s">
        <v>1061</v>
      </c>
      <c r="B45" s="116">
        <f>VLOOKUP(A45,ИК!$A$2:$J$6956,8,0)</f>
        <v>1816.4041918375056</v>
      </c>
      <c r="C45" s="129">
        <v>1768</v>
      </c>
      <c r="D45" s="123">
        <v>44</v>
      </c>
      <c r="E45" s="128">
        <v>61</v>
      </c>
    </row>
    <row r="46" spans="1:5" s="91" customFormat="1" x14ac:dyDescent="0.25">
      <c r="A46" s="122" t="s">
        <v>1084</v>
      </c>
      <c r="B46" s="116">
        <f>VLOOKUP(A46,ИК!$A$2:$J$6956,8,0)</f>
        <v>1726.0409826734556</v>
      </c>
      <c r="C46" s="129">
        <v>1749</v>
      </c>
      <c r="D46" s="123">
        <v>45</v>
      </c>
      <c r="E46" s="128">
        <v>28</v>
      </c>
    </row>
    <row r="47" spans="1:5" s="91" customFormat="1" x14ac:dyDescent="0.25">
      <c r="A47" s="122" t="s">
        <v>147</v>
      </c>
      <c r="B47" s="116">
        <f>VLOOKUP(A47,ИК!$A$2:$J$6956,8,0)</f>
        <v>1649.8912765298546</v>
      </c>
      <c r="C47" s="129">
        <v>1606</v>
      </c>
      <c r="D47" s="123">
        <v>46</v>
      </c>
      <c r="E47" s="128">
        <v>78</v>
      </c>
    </row>
    <row r="48" spans="1:5" s="91" customFormat="1" x14ac:dyDescent="0.25">
      <c r="A48" s="122" t="s">
        <v>1031</v>
      </c>
      <c r="B48" s="116">
        <f>VLOOKUP(A48,ИК!$A$2:$J$6956,8,0)</f>
        <v>1882.4270731750514</v>
      </c>
      <c r="C48" s="129">
        <v>1949</v>
      </c>
      <c r="D48" s="123">
        <v>47</v>
      </c>
      <c r="E48" s="128">
        <v>3</v>
      </c>
    </row>
    <row r="49" spans="1:5" s="91" customFormat="1" x14ac:dyDescent="0.25">
      <c r="A49" s="122" t="s">
        <v>1079</v>
      </c>
      <c r="B49" s="116">
        <f>VLOOKUP(A49,ИК!$A$2:$J$6956,8,0)</f>
        <v>1469.7179032259687</v>
      </c>
      <c r="C49" s="129">
        <v>1527</v>
      </c>
      <c r="D49" s="123">
        <v>48</v>
      </c>
      <c r="E49" s="128">
        <v>57</v>
      </c>
    </row>
    <row r="50" spans="1:5" s="91" customFormat="1" x14ac:dyDescent="0.25">
      <c r="A50" s="122" t="s">
        <v>841</v>
      </c>
      <c r="B50" s="116">
        <f>VLOOKUP(A50,ИК!$A$2:$J$6956,8,0)</f>
        <v>1609.9663426183151</v>
      </c>
      <c r="C50" s="129">
        <v>1593</v>
      </c>
      <c r="D50" s="123">
        <v>49</v>
      </c>
      <c r="E50" s="128">
        <v>80</v>
      </c>
    </row>
    <row r="51" spans="1:5" s="91" customFormat="1" x14ac:dyDescent="0.25">
      <c r="A51" s="122" t="s">
        <v>150</v>
      </c>
      <c r="B51" s="116">
        <f>VLOOKUP(A51,ИК!$A$2:$J$6956,8,0)</f>
        <v>1604</v>
      </c>
      <c r="C51" s="129">
        <v>1607</v>
      </c>
      <c r="D51" s="123">
        <v>50</v>
      </c>
      <c r="E51" s="128">
        <v>52</v>
      </c>
    </row>
    <row r="52" spans="1:5" s="91" customFormat="1" x14ac:dyDescent="0.25">
      <c r="A52" s="122" t="s">
        <v>5</v>
      </c>
      <c r="B52" s="116">
        <f>VLOOKUP(A52,ИК!$A$2:$J$6956,8,0)</f>
        <v>1922.1485319889325</v>
      </c>
      <c r="C52" s="129">
        <v>1847</v>
      </c>
      <c r="D52" s="123">
        <v>51</v>
      </c>
      <c r="E52" s="128">
        <v>48</v>
      </c>
    </row>
    <row r="53" spans="1:5" s="91" customFormat="1" x14ac:dyDescent="0.25">
      <c r="A53" s="122" t="s">
        <v>180</v>
      </c>
      <c r="B53" s="116">
        <f>VLOOKUP(A53,ИК!$A$2:$J$6956,8,0)</f>
        <v>1464.4737556405996</v>
      </c>
      <c r="C53" s="129">
        <v>1478</v>
      </c>
      <c r="D53" s="123">
        <v>52</v>
      </c>
      <c r="E53" s="128">
        <v>74</v>
      </c>
    </row>
    <row r="54" spans="1:5" s="91" customFormat="1" x14ac:dyDescent="0.25">
      <c r="A54" s="122" t="s">
        <v>57</v>
      </c>
      <c r="B54" s="116">
        <f>VLOOKUP(A54,ИК!$A$2:$J$6956,8,0)</f>
        <v>1869.3057403197606</v>
      </c>
      <c r="C54" s="129">
        <v>1891</v>
      </c>
      <c r="D54" s="123">
        <v>53</v>
      </c>
      <c r="E54" s="128">
        <v>23</v>
      </c>
    </row>
    <row r="55" spans="1:5" s="91" customFormat="1" x14ac:dyDescent="0.25">
      <c r="A55" s="131" t="s">
        <v>1047</v>
      </c>
      <c r="B55" s="116">
        <f>VLOOKUP(A55,ИК!$A$2:$J$6956,8,0)</f>
        <v>1978.4585611798173</v>
      </c>
      <c r="C55" s="129">
        <v>1913</v>
      </c>
      <c r="D55" s="123">
        <v>54</v>
      </c>
      <c r="E55" s="128">
        <v>55</v>
      </c>
    </row>
    <row r="56" spans="1:5" s="91" customFormat="1" x14ac:dyDescent="0.25">
      <c r="A56" s="122" t="s">
        <v>145</v>
      </c>
      <c r="B56" s="116">
        <f>VLOOKUP(A56,ИК!$A$2:$J$6956,8,0)</f>
        <v>1616</v>
      </c>
      <c r="C56" s="129">
        <v>1600</v>
      </c>
      <c r="D56" s="123">
        <v>55</v>
      </c>
      <c r="E56" s="128">
        <v>77</v>
      </c>
    </row>
    <row r="57" spans="1:5" s="91" customFormat="1" ht="15.75" x14ac:dyDescent="0.25">
      <c r="A57" s="127" t="s">
        <v>1029</v>
      </c>
      <c r="B57" s="116">
        <f>VLOOKUP(A57,ИК!$A$2:$J$6956,8,0)</f>
        <v>1720.0019948236677</v>
      </c>
      <c r="C57" s="129">
        <v>1688</v>
      </c>
      <c r="D57" s="123">
        <v>56</v>
      </c>
      <c r="E57" s="128">
        <v>60</v>
      </c>
    </row>
    <row r="58" spans="1:5" s="91" customFormat="1" x14ac:dyDescent="0.25">
      <c r="A58" s="122" t="s">
        <v>729</v>
      </c>
      <c r="B58" s="116">
        <f>VLOOKUP(A58,ИК!$A$2:$J$6956,8,0)</f>
        <v>1596.8612436230196</v>
      </c>
      <c r="C58" s="129">
        <v>1604</v>
      </c>
      <c r="D58" s="123">
        <v>57</v>
      </c>
      <c r="E58" s="128">
        <v>53</v>
      </c>
    </row>
    <row r="59" spans="1:5" s="91" customFormat="1" x14ac:dyDescent="0.25">
      <c r="A59" s="122" t="s">
        <v>124</v>
      </c>
      <c r="B59" s="116">
        <f>VLOOKUP(A59,ИК!$A$2:$J$6956,8,0)</f>
        <v>1630</v>
      </c>
      <c r="C59" s="129">
        <v>1584</v>
      </c>
      <c r="D59" s="123">
        <v>58</v>
      </c>
      <c r="E59" s="128">
        <v>85</v>
      </c>
    </row>
    <row r="60" spans="1:5" s="91" customFormat="1" x14ac:dyDescent="0.25">
      <c r="A60" s="122" t="s">
        <v>169</v>
      </c>
      <c r="B60" s="116">
        <f>VLOOKUP(A60,ИК!$A$2:$J$6956,8,0)</f>
        <v>2092.3199733874585</v>
      </c>
      <c r="C60" s="129">
        <v>2106</v>
      </c>
      <c r="D60" s="123">
        <v>59</v>
      </c>
      <c r="E60" s="128">
        <v>1</v>
      </c>
    </row>
    <row r="61" spans="1:5" s="91" customFormat="1" x14ac:dyDescent="0.25">
      <c r="A61" s="122" t="s">
        <v>87</v>
      </c>
      <c r="B61" s="116">
        <f>VLOOKUP(A61,ИК!$A$2:$J$6956,8,0)</f>
        <v>1745</v>
      </c>
      <c r="C61" s="129">
        <v>1702</v>
      </c>
      <c r="D61" s="123">
        <v>60</v>
      </c>
      <c r="E61" s="128">
        <v>67</v>
      </c>
    </row>
    <row r="62" spans="1:5" s="91" customFormat="1" ht="15.75" x14ac:dyDescent="0.25">
      <c r="A62" s="127" t="s">
        <v>936</v>
      </c>
      <c r="B62" s="116">
        <f>VLOOKUP(A62,ИК!$A$2:$J$6956,8,0)</f>
        <v>1732.4050407956752</v>
      </c>
      <c r="C62" s="129">
        <v>1769</v>
      </c>
      <c r="D62" s="123">
        <v>61</v>
      </c>
      <c r="E62" s="128">
        <v>10</v>
      </c>
    </row>
    <row r="63" spans="1:5" s="91" customFormat="1" x14ac:dyDescent="0.25">
      <c r="A63" s="122" t="s">
        <v>134</v>
      </c>
      <c r="B63" s="116">
        <f>VLOOKUP(A63,ИК!$A$2:$J$6956,8,0)</f>
        <v>1806</v>
      </c>
      <c r="C63" s="129">
        <v>1740</v>
      </c>
      <c r="D63" s="123">
        <v>62</v>
      </c>
      <c r="E63" s="128">
        <v>64</v>
      </c>
    </row>
    <row r="64" spans="1:5" s="91" customFormat="1" x14ac:dyDescent="0.25">
      <c r="A64" s="122" t="s">
        <v>1067</v>
      </c>
      <c r="B64" s="116">
        <f>VLOOKUP(A64,ИК!$A$2:$J$6956,8,0)</f>
        <v>1542.4682472515653</v>
      </c>
      <c r="C64" s="129">
        <v>1568</v>
      </c>
      <c r="D64" s="123">
        <v>63</v>
      </c>
      <c r="E64" s="128">
        <v>71</v>
      </c>
    </row>
    <row r="65" spans="1:5" s="91" customFormat="1" x14ac:dyDescent="0.25">
      <c r="A65" s="122" t="s">
        <v>986</v>
      </c>
      <c r="B65" s="116">
        <f>VLOOKUP(A65,ИК!$A$2:$J$6956,8,0)</f>
        <v>1696.3818490232411</v>
      </c>
      <c r="C65" s="129">
        <v>1637</v>
      </c>
      <c r="D65" s="123">
        <v>64</v>
      </c>
      <c r="E65" s="128">
        <v>87</v>
      </c>
    </row>
    <row r="66" spans="1:5" s="91" customFormat="1" x14ac:dyDescent="0.25">
      <c r="A66" s="122" t="s">
        <v>376</v>
      </c>
      <c r="B66" s="116">
        <f>VLOOKUP(A66,ИК!$A$2:$J$6956,8,0)</f>
        <v>1595</v>
      </c>
      <c r="C66" s="129">
        <v>1582</v>
      </c>
      <c r="D66" s="123">
        <v>65</v>
      </c>
      <c r="E66" s="128">
        <v>68</v>
      </c>
    </row>
    <row r="67" spans="1:5" s="91" customFormat="1" ht="15.75" x14ac:dyDescent="0.25">
      <c r="A67" s="127" t="s">
        <v>211</v>
      </c>
      <c r="B67" s="116">
        <f>VLOOKUP(A67,ИК!$A$2:$J$6956,8,0)</f>
        <v>1721.8676535654654</v>
      </c>
      <c r="C67" s="129">
        <v>1725</v>
      </c>
      <c r="D67" s="123">
        <v>66</v>
      </c>
      <c r="E67" s="128">
        <v>35</v>
      </c>
    </row>
    <row r="68" spans="1:5" s="91" customFormat="1" ht="15.75" x14ac:dyDescent="0.25">
      <c r="A68" s="127" t="s">
        <v>171</v>
      </c>
      <c r="B68" s="116">
        <f>VLOOKUP(A68,ИК!$A$2:$J$6956,8,0)</f>
        <v>1730.4309886022197</v>
      </c>
      <c r="C68" s="129">
        <v>1724</v>
      </c>
      <c r="D68" s="123">
        <v>67</v>
      </c>
      <c r="E68" s="128">
        <v>47</v>
      </c>
    </row>
    <row r="69" spans="1:5" s="91" customFormat="1" x14ac:dyDescent="0.25">
      <c r="A69" s="122" t="s">
        <v>734</v>
      </c>
      <c r="B69" s="116">
        <f>VLOOKUP(A69,ИК!$A$2:$J$6956,8,0)</f>
        <v>1548.4847297330746</v>
      </c>
      <c r="C69" s="129">
        <v>1576</v>
      </c>
      <c r="D69" s="123">
        <v>68</v>
      </c>
      <c r="E69" s="128">
        <v>70</v>
      </c>
    </row>
    <row r="70" spans="1:5" x14ac:dyDescent="0.25">
      <c r="A70" s="122" t="s">
        <v>1059</v>
      </c>
      <c r="B70" s="116">
        <f>VLOOKUP(A70,ИК!$A$2:$J$6956,8,0)</f>
        <v>1657.0439744778164</v>
      </c>
      <c r="C70" s="129">
        <v>1719</v>
      </c>
      <c r="D70" s="123">
        <v>69</v>
      </c>
      <c r="E70" s="128">
        <v>30</v>
      </c>
    </row>
    <row r="71" spans="1:5" x14ac:dyDescent="0.25">
      <c r="A71" s="131" t="s">
        <v>94</v>
      </c>
      <c r="B71" s="116">
        <f>VLOOKUP(A71,ИК!$A$2:$J$6956,8,0)</f>
        <v>2018.5500556191826</v>
      </c>
      <c r="C71" s="129">
        <v>1963</v>
      </c>
      <c r="D71" s="123">
        <v>70</v>
      </c>
      <c r="E71" s="128">
        <v>51</v>
      </c>
    </row>
    <row r="72" spans="1:5" ht="15.75" x14ac:dyDescent="0.25">
      <c r="A72" s="127" t="s">
        <v>1044</v>
      </c>
      <c r="B72" s="116">
        <f>VLOOKUP(A72,ИК!$A$2:$J$6956,8,0)</f>
        <v>1769</v>
      </c>
      <c r="C72" s="129">
        <v>1765</v>
      </c>
      <c r="D72" s="123">
        <v>71</v>
      </c>
      <c r="E72" s="128">
        <v>41</v>
      </c>
    </row>
    <row r="73" spans="1:5" x14ac:dyDescent="0.25">
      <c r="A73" s="122" t="s">
        <v>148</v>
      </c>
      <c r="B73" s="116">
        <f>VLOOKUP(A73,ИК!$A$2:$J$6956,8,0)</f>
        <v>1488.2026168079028</v>
      </c>
      <c r="C73" s="129">
        <v>1533</v>
      </c>
      <c r="D73" s="123">
        <v>72</v>
      </c>
      <c r="E73" s="128">
        <v>62</v>
      </c>
    </row>
    <row r="74" spans="1:5" x14ac:dyDescent="0.25">
      <c r="A74" s="122" t="s">
        <v>738</v>
      </c>
      <c r="B74" s="116">
        <f>VLOOKUP(A74,ИК!$A$2:$J$6956,8,0)</f>
        <v>1502.6562951521323</v>
      </c>
      <c r="C74" s="129">
        <v>1532</v>
      </c>
      <c r="D74" s="123">
        <v>73</v>
      </c>
      <c r="E74" s="128">
        <v>73</v>
      </c>
    </row>
    <row r="75" spans="1:5" x14ac:dyDescent="0.25">
      <c r="A75" s="122" t="s">
        <v>40</v>
      </c>
      <c r="B75" s="116">
        <f>VLOOKUP(A75,ИК!$A$2:$J$6956,8,0)</f>
        <v>1418.0759461585099</v>
      </c>
      <c r="C75" s="129">
        <v>1415</v>
      </c>
      <c r="D75" s="123">
        <v>74</v>
      </c>
      <c r="E75" s="128">
        <v>89</v>
      </c>
    </row>
    <row r="76" spans="1:5" x14ac:dyDescent="0.25">
      <c r="A76" s="122" t="s">
        <v>605</v>
      </c>
      <c r="B76" s="116">
        <f>VLOOKUP(A76,ИК!$A$2:$J$6956,8,0)</f>
        <v>1464.6472994505496</v>
      </c>
      <c r="C76" s="129">
        <v>1422</v>
      </c>
      <c r="D76" s="123">
        <v>75</v>
      </c>
      <c r="E76" s="128">
        <v>90</v>
      </c>
    </row>
    <row r="77" spans="1:5" ht="15.75" x14ac:dyDescent="0.25">
      <c r="A77" s="127" t="s">
        <v>163</v>
      </c>
      <c r="B77" s="116">
        <f>VLOOKUP(A77,ИК!$A$2:$J$6956,8,0)</f>
        <v>1975.7796769130823</v>
      </c>
      <c r="C77" s="129">
        <v>1944</v>
      </c>
      <c r="D77" s="123">
        <v>76</v>
      </c>
      <c r="E77" s="128">
        <v>18</v>
      </c>
    </row>
    <row r="78" spans="1:5" x14ac:dyDescent="0.25">
      <c r="A78" s="122" t="s">
        <v>379</v>
      </c>
      <c r="B78" s="116">
        <f>VLOOKUP(A78,ИК!$A$2:$J$6956,8,0)</f>
        <v>1709.2350011278074</v>
      </c>
      <c r="C78" s="129">
        <v>1706</v>
      </c>
      <c r="D78" s="123">
        <v>77</v>
      </c>
      <c r="E78" s="128">
        <v>69</v>
      </c>
    </row>
    <row r="79" spans="1:5" x14ac:dyDescent="0.25">
      <c r="A79" s="122" t="s">
        <v>452</v>
      </c>
      <c r="B79" s="116">
        <f>VLOOKUP(A79,ИК!$A$2:$J$6956,8,0)</f>
        <v>1571</v>
      </c>
      <c r="C79" s="129">
        <v>1613</v>
      </c>
      <c r="D79" s="123">
        <v>78</v>
      </c>
      <c r="E79" s="128">
        <v>39</v>
      </c>
    </row>
    <row r="80" spans="1:5" x14ac:dyDescent="0.25">
      <c r="A80" s="122" t="s">
        <v>842</v>
      </c>
      <c r="B80" s="116">
        <f>VLOOKUP(A80,ИК!$A$2:$J$6956,8,0)</f>
        <v>1435.3554174546518</v>
      </c>
      <c r="C80" s="129">
        <v>1450</v>
      </c>
      <c r="D80" s="123">
        <v>79</v>
      </c>
      <c r="E80" s="128">
        <v>86</v>
      </c>
    </row>
    <row r="81" spans="1:5" x14ac:dyDescent="0.25">
      <c r="A81" s="122" t="s">
        <v>90</v>
      </c>
      <c r="B81" s="116">
        <f>VLOOKUP(A81,ИК!$A$2:$J$6956,8,0)</f>
        <v>1544</v>
      </c>
      <c r="C81" s="129">
        <v>1506</v>
      </c>
      <c r="D81" s="123">
        <v>80</v>
      </c>
      <c r="E81" s="128">
        <v>84</v>
      </c>
    </row>
    <row r="82" spans="1:5" x14ac:dyDescent="0.25">
      <c r="A82" s="122" t="s">
        <v>418</v>
      </c>
      <c r="B82" s="116">
        <f>VLOOKUP(A82,ИК!$A$2:$J$6956,8,0)</f>
        <v>1842.3885565228368</v>
      </c>
      <c r="C82" s="129">
        <v>1820</v>
      </c>
      <c r="D82" s="123">
        <v>81</v>
      </c>
      <c r="E82" s="128">
        <v>34</v>
      </c>
    </row>
    <row r="83" spans="1:5" x14ac:dyDescent="0.25">
      <c r="A83" s="122" t="s">
        <v>987</v>
      </c>
      <c r="B83" s="116">
        <f>VLOOKUP(A83,ИК!$A$2:$J$6956,8,0)</f>
        <v>1427</v>
      </c>
      <c r="C83" s="129">
        <v>1400</v>
      </c>
      <c r="D83" s="123">
        <v>82</v>
      </c>
      <c r="E83" s="128">
        <v>93</v>
      </c>
    </row>
    <row r="84" spans="1:5" x14ac:dyDescent="0.25">
      <c r="A84" s="122" t="s">
        <v>975</v>
      </c>
      <c r="B84" s="116">
        <f>VLOOKUP(A84,ИК!$A$2:$J$6956,8,0)</f>
        <v>1752.3409109044942</v>
      </c>
      <c r="C84" s="129">
        <v>1768</v>
      </c>
      <c r="D84" s="123">
        <v>83</v>
      </c>
      <c r="E84" s="128">
        <v>38</v>
      </c>
    </row>
    <row r="85" spans="1:5" x14ac:dyDescent="0.25">
      <c r="A85" s="122" t="s">
        <v>776</v>
      </c>
      <c r="B85" s="116">
        <f>VLOOKUP(A85,ИК!$A$2:$J$6956,8,0)</f>
        <v>1499.1483294945119</v>
      </c>
      <c r="C85" s="129">
        <v>1537</v>
      </c>
      <c r="D85" s="123">
        <v>84</v>
      </c>
      <c r="E85" s="128">
        <v>66</v>
      </c>
    </row>
    <row r="86" spans="1:5" x14ac:dyDescent="0.25">
      <c r="A86" s="122" t="s">
        <v>54</v>
      </c>
      <c r="B86" s="116">
        <f>VLOOKUP(A86,ИК!$A$2:$J$6956,8,0)</f>
        <v>1398.975893782547</v>
      </c>
      <c r="C86" s="129">
        <v>1481</v>
      </c>
      <c r="D86" s="123">
        <v>85</v>
      </c>
      <c r="E86" s="128">
        <v>45</v>
      </c>
    </row>
    <row r="87" spans="1:5" x14ac:dyDescent="0.25">
      <c r="A87" s="122" t="s">
        <v>680</v>
      </c>
      <c r="B87" s="116">
        <f>VLOOKUP(A87,ИК!$A$2:$J$6956,8,0)</f>
        <v>1383.4144570239716</v>
      </c>
      <c r="C87" s="129">
        <v>1391</v>
      </c>
      <c r="D87" s="123">
        <v>86</v>
      </c>
      <c r="E87" s="128">
        <v>83</v>
      </c>
    </row>
    <row r="88" spans="1:5" x14ac:dyDescent="0.25">
      <c r="A88" s="122" t="s">
        <v>706</v>
      </c>
      <c r="B88" s="116">
        <f>VLOOKUP(A88,ИК!$A$2:$J$6956,8,0)</f>
        <v>1373.3619954882324</v>
      </c>
      <c r="C88" s="129">
        <v>1347</v>
      </c>
      <c r="D88" s="123">
        <v>87</v>
      </c>
      <c r="E88" s="128">
        <v>91</v>
      </c>
    </row>
    <row r="89" spans="1:5" x14ac:dyDescent="0.25">
      <c r="A89" s="122" t="s">
        <v>1153</v>
      </c>
      <c r="B89" s="116">
        <f>VLOOKUP(A89,ИК!$A$2:$J$6956,8,0)</f>
        <v>1200</v>
      </c>
      <c r="C89" s="129">
        <v>1267</v>
      </c>
      <c r="D89" s="123">
        <v>88</v>
      </c>
      <c r="E89" s="128">
        <v>81</v>
      </c>
    </row>
    <row r="90" spans="1:5" x14ac:dyDescent="0.25">
      <c r="A90" s="122" t="s">
        <v>798</v>
      </c>
      <c r="B90" s="116">
        <f>VLOOKUP(A90,ИК!$A$2:$J$6956,8,0)</f>
        <v>1458</v>
      </c>
      <c r="C90" s="129">
        <v>1402</v>
      </c>
      <c r="D90" s="123">
        <v>89</v>
      </c>
      <c r="E90" s="128">
        <v>92</v>
      </c>
    </row>
    <row r="91" spans="1:5" x14ac:dyDescent="0.25">
      <c r="A91" s="122" t="s">
        <v>1127</v>
      </c>
      <c r="B91" s="116">
        <f>VLOOKUP(A91,ИК!$A$2:$J$6956,8,0)</f>
        <v>1262.4750641676526</v>
      </c>
      <c r="C91" s="129">
        <v>1318</v>
      </c>
      <c r="D91" s="123">
        <v>90</v>
      </c>
      <c r="E91" s="128">
        <v>82</v>
      </c>
    </row>
    <row r="92" spans="1:5" x14ac:dyDescent="0.25">
      <c r="A92" s="122" t="s">
        <v>723</v>
      </c>
      <c r="B92" s="116">
        <f>VLOOKUP(A92,ИК!$A$2:$J$6956,8,0)</f>
        <v>986.85897973412671</v>
      </c>
      <c r="C92" s="129">
        <v>979</v>
      </c>
      <c r="D92" s="123">
        <v>91</v>
      </c>
      <c r="E92" s="128">
        <v>94</v>
      </c>
    </row>
    <row r="93" spans="1:5" x14ac:dyDescent="0.25">
      <c r="A93" s="122" t="s">
        <v>1060</v>
      </c>
      <c r="B93" s="116">
        <f>VLOOKUP(A93,ИК!$A$2:$J$6956,8,0)</f>
        <v>1657.0798963060688</v>
      </c>
      <c r="C93" s="129">
        <v>1681</v>
      </c>
      <c r="D93" s="123">
        <v>92</v>
      </c>
      <c r="E93" s="128">
        <v>49</v>
      </c>
    </row>
    <row r="94" spans="1:5" x14ac:dyDescent="0.25">
      <c r="A94" s="122" t="s">
        <v>458</v>
      </c>
      <c r="B94" s="116">
        <f>VLOOKUP(A94,ИК!$A$2:$J$6956,8,0)</f>
        <v>1800</v>
      </c>
      <c r="C94" s="129">
        <v>1834</v>
      </c>
      <c r="D94" s="123">
        <v>93</v>
      </c>
      <c r="E94" s="128">
        <v>16</v>
      </c>
    </row>
    <row r="95" spans="1:5" x14ac:dyDescent="0.25">
      <c r="A95" s="122" t="s">
        <v>1152</v>
      </c>
      <c r="B95" s="116">
        <f>VLOOKUP(A95,ИК!$A$2:$J$6956,8,0)</f>
        <v>1200</v>
      </c>
      <c r="C95" s="129">
        <v>1241</v>
      </c>
      <c r="D95" s="123">
        <v>94</v>
      </c>
      <c r="E95" s="128">
        <v>88</v>
      </c>
    </row>
    <row r="96" spans="1:5" x14ac:dyDescent="0.25">
      <c r="A96" s="122"/>
      <c r="B96" s="116"/>
      <c r="C96" s="129"/>
      <c r="D96" s="123"/>
      <c r="E96" s="128"/>
    </row>
    <row r="97" spans="1:5" x14ac:dyDescent="0.25">
      <c r="A97" s="122"/>
      <c r="B97" s="116"/>
      <c r="C97" s="129"/>
      <c r="D97" s="123"/>
      <c r="E97" s="128"/>
    </row>
    <row r="98" spans="1:5" x14ac:dyDescent="0.25">
      <c r="A98" s="131"/>
      <c r="B98" s="116"/>
      <c r="C98" s="129"/>
      <c r="D98" s="123"/>
      <c r="E98" s="128"/>
    </row>
    <row r="99" spans="1:5" x14ac:dyDescent="0.25">
      <c r="A99" s="122"/>
      <c r="B99" s="116"/>
      <c r="C99" s="129"/>
      <c r="D99" s="123"/>
      <c r="E99" s="128"/>
    </row>
    <row r="100" spans="1:5" ht="15.75" x14ac:dyDescent="0.25">
      <c r="A100" s="92"/>
      <c r="B100" s="116"/>
      <c r="C100" s="129"/>
      <c r="D100" s="123"/>
      <c r="E100" s="128"/>
    </row>
    <row r="101" spans="1:5" x14ac:dyDescent="0.25">
      <c r="A101" s="131"/>
      <c r="B101" s="116"/>
      <c r="C101" s="129"/>
      <c r="D101" s="123"/>
      <c r="E101" s="128"/>
    </row>
    <row r="102" spans="1:5" x14ac:dyDescent="0.25">
      <c r="A102" s="122"/>
      <c r="B102" s="116"/>
      <c r="C102" s="129"/>
      <c r="D102" s="123"/>
      <c r="E102" s="128"/>
    </row>
    <row r="103" spans="1:5" x14ac:dyDescent="0.25">
      <c r="A103" s="122"/>
      <c r="B103" s="116"/>
      <c r="C103" s="129"/>
      <c r="D103" s="123"/>
      <c r="E103" s="128"/>
    </row>
    <row r="104" spans="1:5" x14ac:dyDescent="0.25">
      <c r="A104" s="122"/>
      <c r="B104" s="116"/>
      <c r="C104" s="129"/>
      <c r="D104" s="123"/>
      <c r="E104" s="128"/>
    </row>
    <row r="105" spans="1:5" x14ac:dyDescent="0.25">
      <c r="A105" s="122"/>
      <c r="B105" s="116"/>
      <c r="C105" s="129"/>
      <c r="D105" s="123"/>
      <c r="E105" s="128"/>
    </row>
    <row r="106" spans="1:5" x14ac:dyDescent="0.25">
      <c r="A106" s="122"/>
      <c r="B106" s="116"/>
      <c r="C106" s="129"/>
      <c r="D106" s="123"/>
      <c r="E106" s="128"/>
    </row>
    <row r="107" spans="1:5" x14ac:dyDescent="0.25">
      <c r="A107" s="122"/>
      <c r="B107" s="116"/>
      <c r="C107" s="129"/>
      <c r="D107" s="123"/>
      <c r="E107" s="128"/>
    </row>
    <row r="108" spans="1:5" x14ac:dyDescent="0.25">
      <c r="A108" s="122"/>
      <c r="B108" s="116"/>
      <c r="C108" s="129"/>
      <c r="D108" s="123"/>
      <c r="E108" s="128"/>
    </row>
    <row r="109" spans="1:5" x14ac:dyDescent="0.25">
      <c r="A109" s="122"/>
      <c r="B109" s="116"/>
      <c r="C109" s="129"/>
      <c r="D109" s="123"/>
      <c r="E109" s="128"/>
    </row>
    <row r="110" spans="1:5" x14ac:dyDescent="0.25">
      <c r="A110" s="122"/>
      <c r="B110" s="116"/>
      <c r="C110" s="129"/>
      <c r="D110" s="123"/>
      <c r="E110" s="128"/>
    </row>
    <row r="111" spans="1:5" x14ac:dyDescent="0.25">
      <c r="A111" s="122"/>
      <c r="B111" s="116"/>
      <c r="C111" s="129"/>
      <c r="D111" s="123"/>
      <c r="E111" s="128"/>
    </row>
    <row r="112" spans="1:5" x14ac:dyDescent="0.25">
      <c r="A112" s="122"/>
      <c r="B112" s="116"/>
      <c r="C112" s="129"/>
      <c r="D112" s="123"/>
      <c r="E112" s="128"/>
    </row>
    <row r="113" spans="1:5" x14ac:dyDescent="0.25">
      <c r="A113" s="122"/>
      <c r="B113" s="116"/>
      <c r="C113" s="129"/>
      <c r="D113" s="123"/>
      <c r="E113" s="128"/>
    </row>
    <row r="114" spans="1:5" x14ac:dyDescent="0.25">
      <c r="A114" s="122"/>
      <c r="B114" s="116"/>
      <c r="C114" s="129"/>
      <c r="D114" s="123"/>
      <c r="E114" s="128"/>
    </row>
    <row r="115" spans="1:5" x14ac:dyDescent="0.25">
      <c r="A115" s="122"/>
      <c r="B115" s="116"/>
      <c r="C115" s="129"/>
      <c r="D115" s="123"/>
      <c r="E115" s="128"/>
    </row>
    <row r="116" spans="1:5" ht="15.75" x14ac:dyDescent="0.25">
      <c r="A116" s="127"/>
      <c r="B116" s="116"/>
      <c r="C116" s="129"/>
      <c r="D116" s="123"/>
      <c r="E116" s="128"/>
    </row>
    <row r="117" spans="1:5" x14ac:dyDescent="0.25">
      <c r="A117" s="122"/>
      <c r="B117" s="116"/>
      <c r="C117" s="129"/>
      <c r="D117" s="123"/>
      <c r="E117" s="128"/>
    </row>
    <row r="118" spans="1:5" x14ac:dyDescent="0.25">
      <c r="A118" s="122"/>
      <c r="B118" s="116"/>
      <c r="C118" s="129"/>
      <c r="D118" s="123"/>
      <c r="E118" s="128"/>
    </row>
    <row r="119" spans="1:5" x14ac:dyDescent="0.25">
      <c r="A119" s="122"/>
      <c r="B119" s="116"/>
      <c r="C119" s="129"/>
      <c r="D119" s="123"/>
      <c r="E119" s="128"/>
    </row>
    <row r="120" spans="1:5" x14ac:dyDescent="0.25">
      <c r="A120" s="122"/>
      <c r="B120" s="116"/>
      <c r="C120" s="129"/>
      <c r="D120" s="123"/>
      <c r="E120" s="128"/>
    </row>
    <row r="121" spans="1:5" x14ac:dyDescent="0.25">
      <c r="A121" s="122"/>
      <c r="B121" s="116"/>
      <c r="C121" s="129"/>
      <c r="D121" s="123"/>
      <c r="E121" s="128"/>
    </row>
    <row r="122" spans="1:5" x14ac:dyDescent="0.25">
      <c r="A122" s="122"/>
      <c r="B122" s="116"/>
      <c r="C122" s="129"/>
      <c r="D122" s="123"/>
      <c r="E122" s="128"/>
    </row>
    <row r="123" spans="1:5" x14ac:dyDescent="0.25">
      <c r="A123" s="122"/>
      <c r="B123" s="116"/>
      <c r="C123" s="129"/>
      <c r="D123" s="123"/>
      <c r="E123" s="128"/>
    </row>
    <row r="124" spans="1:5" x14ac:dyDescent="0.25">
      <c r="A124" s="122"/>
      <c r="B124" s="116"/>
      <c r="C124" s="129"/>
      <c r="D124" s="123"/>
      <c r="E124" s="128"/>
    </row>
    <row r="125" spans="1:5" x14ac:dyDescent="0.25">
      <c r="A125" s="122"/>
      <c r="B125" s="116"/>
      <c r="C125" s="129"/>
      <c r="D125" s="123"/>
      <c r="E125" s="128"/>
    </row>
    <row r="126" spans="1:5" x14ac:dyDescent="0.25">
      <c r="A126" s="122"/>
      <c r="B126" s="116"/>
      <c r="C126" s="129"/>
      <c r="D126" s="123"/>
      <c r="E126" s="128"/>
    </row>
    <row r="127" spans="1:5" x14ac:dyDescent="0.25">
      <c r="A127" s="122"/>
      <c r="B127" s="116"/>
      <c r="C127" s="129"/>
      <c r="D127" s="123"/>
      <c r="E127" s="128"/>
    </row>
    <row r="128" spans="1:5" x14ac:dyDescent="0.25">
      <c r="A128" s="122"/>
      <c r="B128" s="116"/>
      <c r="C128" s="129"/>
      <c r="D128" s="123"/>
      <c r="E128" s="128"/>
    </row>
    <row r="129" spans="1:5" x14ac:dyDescent="0.25">
      <c r="A129" s="122"/>
      <c r="B129" s="116"/>
      <c r="C129" s="129"/>
      <c r="D129" s="123"/>
      <c r="E129" s="128"/>
    </row>
    <row r="130" spans="1:5" x14ac:dyDescent="0.25">
      <c r="A130" s="122"/>
      <c r="B130" s="116"/>
      <c r="C130" s="129"/>
      <c r="D130" s="123"/>
      <c r="E130" s="128"/>
    </row>
    <row r="131" spans="1:5" x14ac:dyDescent="0.25">
      <c r="A131" s="122"/>
      <c r="B131" s="116"/>
      <c r="C131" s="129"/>
      <c r="D131" s="123"/>
      <c r="E131" s="128"/>
    </row>
    <row r="132" spans="1:5" x14ac:dyDescent="0.25">
      <c r="A132" s="122"/>
      <c r="B132" s="116"/>
      <c r="C132" s="129"/>
      <c r="D132" s="123"/>
      <c r="E132" s="128"/>
    </row>
    <row r="133" spans="1:5" x14ac:dyDescent="0.25">
      <c r="A133" s="122"/>
      <c r="B133" s="116"/>
      <c r="C133" s="129"/>
      <c r="D133" s="123"/>
      <c r="E133" s="128"/>
    </row>
    <row r="134" spans="1:5" x14ac:dyDescent="0.25">
      <c r="A134" s="122"/>
      <c r="B134" s="116"/>
      <c r="C134" s="129"/>
      <c r="D134" s="123"/>
      <c r="E134" s="128"/>
    </row>
    <row r="135" spans="1:5" x14ac:dyDescent="0.25">
      <c r="A135" s="122"/>
      <c r="B135" s="116"/>
      <c r="C135" s="129"/>
      <c r="D135" s="123"/>
      <c r="E135" s="128"/>
    </row>
    <row r="136" spans="1:5" x14ac:dyDescent="0.25">
      <c r="A136" s="131"/>
      <c r="B136" s="116"/>
      <c r="C136" s="129"/>
      <c r="D136" s="123"/>
      <c r="E136" s="128"/>
    </row>
    <row r="137" spans="1:5" x14ac:dyDescent="0.25">
      <c r="A137" s="122"/>
      <c r="B137" s="116"/>
      <c r="C137" s="129"/>
      <c r="D137" s="123"/>
      <c r="E137" s="128"/>
    </row>
    <row r="138" spans="1:5" x14ac:dyDescent="0.25">
      <c r="A138" s="122"/>
      <c r="B138" s="116"/>
      <c r="C138" s="129"/>
      <c r="D138" s="123"/>
      <c r="E138" s="128"/>
    </row>
    <row r="139" spans="1:5" x14ac:dyDescent="0.25">
      <c r="A139" s="122"/>
      <c r="B139" s="116"/>
      <c r="C139" s="129"/>
      <c r="D139" s="123"/>
      <c r="E139" s="128"/>
    </row>
    <row r="140" spans="1:5" x14ac:dyDescent="0.25">
      <c r="A140" s="122"/>
      <c r="B140" s="116"/>
      <c r="C140" s="129"/>
      <c r="D140" s="123"/>
      <c r="E140" s="128"/>
    </row>
    <row r="141" spans="1:5" x14ac:dyDescent="0.25">
      <c r="A141" s="122"/>
      <c r="B141" s="116"/>
      <c r="C141" s="129"/>
      <c r="D141" s="123"/>
      <c r="E141" s="128"/>
    </row>
    <row r="142" spans="1:5" x14ac:dyDescent="0.25">
      <c r="A142" s="122"/>
      <c r="B142" s="116"/>
      <c r="C142" s="129"/>
      <c r="D142" s="123"/>
      <c r="E142" s="128"/>
    </row>
    <row r="143" spans="1:5" x14ac:dyDescent="0.25">
      <c r="A143" s="122"/>
      <c r="B143" s="116"/>
      <c r="C143" s="129"/>
      <c r="D143" s="123"/>
      <c r="E143" s="128"/>
    </row>
    <row r="144" spans="1:5" x14ac:dyDescent="0.25">
      <c r="A144" s="122"/>
      <c r="B144" s="116"/>
      <c r="C144" s="129"/>
      <c r="D144" s="123"/>
      <c r="E144" s="128"/>
    </row>
    <row r="145" spans="1:5" ht="15.75" x14ac:dyDescent="0.25">
      <c r="A145" s="127"/>
      <c r="B145" s="116"/>
      <c r="C145" s="129"/>
      <c r="D145" s="123"/>
      <c r="E145" s="128"/>
    </row>
    <row r="146" spans="1:5" x14ac:dyDescent="0.25">
      <c r="A146" s="122"/>
      <c r="B146" s="116"/>
      <c r="C146" s="129"/>
      <c r="D146" s="123"/>
      <c r="E146" s="128"/>
    </row>
    <row r="147" spans="1:5" x14ac:dyDescent="0.25">
      <c r="A147" s="122"/>
      <c r="B147" s="116"/>
      <c r="C147" s="129"/>
      <c r="D147" s="123"/>
      <c r="E147" s="128"/>
    </row>
    <row r="148" spans="1:5" x14ac:dyDescent="0.25">
      <c r="A148" s="122"/>
      <c r="B148" s="116"/>
      <c r="C148" s="129"/>
      <c r="D148" s="123"/>
      <c r="E148" s="128"/>
    </row>
    <row r="149" spans="1:5" x14ac:dyDescent="0.25">
      <c r="A149" s="122"/>
      <c r="B149" s="116"/>
      <c r="C149" s="129"/>
      <c r="D149" s="123"/>
      <c r="E149" s="128"/>
    </row>
    <row r="150" spans="1:5" x14ac:dyDescent="0.25">
      <c r="A150" s="122"/>
      <c r="B150" s="116"/>
      <c r="C150" s="129"/>
      <c r="D150" s="123"/>
      <c r="E150" s="128"/>
    </row>
    <row r="151" spans="1:5" x14ac:dyDescent="0.25">
      <c r="A151" s="131"/>
      <c r="B151" s="116"/>
      <c r="C151" s="129"/>
      <c r="D151" s="123"/>
      <c r="E151" s="128"/>
    </row>
    <row r="152" spans="1:5" x14ac:dyDescent="0.25">
      <c r="A152" s="122"/>
      <c r="B152" s="116"/>
      <c r="C152" s="129"/>
      <c r="D152" s="123"/>
      <c r="E152" s="128"/>
    </row>
    <row r="153" spans="1:5" x14ac:dyDescent="0.25">
      <c r="A153" s="122"/>
      <c r="B153" s="116"/>
      <c r="C153" s="129"/>
      <c r="D153" s="123"/>
      <c r="E153" s="128"/>
    </row>
    <row r="154" spans="1:5" x14ac:dyDescent="0.25">
      <c r="A154" s="122"/>
      <c r="B154" s="116"/>
      <c r="C154" s="129"/>
      <c r="D154" s="123"/>
      <c r="E154" s="128"/>
    </row>
    <row r="155" spans="1:5" x14ac:dyDescent="0.25">
      <c r="A155" s="131"/>
      <c r="B155" s="116"/>
      <c r="C155" s="129"/>
      <c r="D155" s="123"/>
      <c r="E155" s="128"/>
    </row>
    <row r="156" spans="1:5" x14ac:dyDescent="0.25">
      <c r="A156" s="122"/>
      <c r="B156" s="116"/>
      <c r="C156" s="129"/>
      <c r="D156" s="123"/>
      <c r="E156" s="128"/>
    </row>
    <row r="157" spans="1:5" x14ac:dyDescent="0.25">
      <c r="A157" s="122"/>
      <c r="B157" s="116"/>
      <c r="C157" s="129"/>
      <c r="D157" s="123"/>
      <c r="E157" s="128"/>
    </row>
    <row r="158" spans="1:5" x14ac:dyDescent="0.25">
      <c r="A158" s="122"/>
      <c r="B158" s="116"/>
      <c r="C158" s="129"/>
      <c r="D158" s="123"/>
      <c r="E158" s="128"/>
    </row>
    <row r="159" spans="1:5" x14ac:dyDescent="0.25">
      <c r="A159" s="122"/>
      <c r="B159" s="116"/>
      <c r="C159" s="129"/>
      <c r="D159" s="123"/>
      <c r="E159" s="128"/>
    </row>
    <row r="160" spans="1:5" x14ac:dyDescent="0.25">
      <c r="A160" s="131"/>
      <c r="B160" s="116"/>
      <c r="C160" s="129"/>
      <c r="D160" s="123"/>
      <c r="E160" s="128"/>
    </row>
    <row r="161" spans="1:5" x14ac:dyDescent="0.25">
      <c r="A161" s="122"/>
      <c r="B161" s="116"/>
      <c r="C161" s="129"/>
      <c r="D161" s="123"/>
      <c r="E161" s="128"/>
    </row>
    <row r="162" spans="1:5" x14ac:dyDescent="0.25">
      <c r="A162" s="131"/>
      <c r="B162" s="116"/>
      <c r="C162" s="129"/>
      <c r="D162" s="123"/>
      <c r="E162" s="128"/>
    </row>
    <row r="163" spans="1:5" x14ac:dyDescent="0.25">
      <c r="A163" s="122"/>
      <c r="B163" s="116"/>
      <c r="C163" s="129"/>
      <c r="D163" s="123"/>
      <c r="E163" s="128"/>
    </row>
    <row r="164" spans="1:5" x14ac:dyDescent="0.25">
      <c r="A164" s="131"/>
      <c r="B164" s="116"/>
      <c r="C164" s="129"/>
      <c r="D164" s="123"/>
      <c r="E164" s="128"/>
    </row>
    <row r="165" spans="1:5" ht="15.75" x14ac:dyDescent="0.25">
      <c r="A165" s="127"/>
      <c r="B165" s="116"/>
      <c r="C165" s="129"/>
      <c r="D165" s="123"/>
      <c r="E165" s="128"/>
    </row>
    <row r="166" spans="1:5" x14ac:dyDescent="0.25">
      <c r="A166" s="122"/>
      <c r="B166" s="116"/>
      <c r="C166" s="129"/>
      <c r="D166" s="123"/>
      <c r="E166" s="128"/>
    </row>
    <row r="167" spans="1:5" x14ac:dyDescent="0.25">
      <c r="A167" s="122"/>
      <c r="B167" s="116"/>
      <c r="C167" s="129"/>
      <c r="D167" s="123"/>
      <c r="E167" s="128"/>
    </row>
    <row r="168" spans="1:5" x14ac:dyDescent="0.25">
      <c r="A168" s="122"/>
      <c r="B168" s="116"/>
      <c r="C168" s="129"/>
      <c r="D168" s="123"/>
      <c r="E168" s="128"/>
    </row>
    <row r="169" spans="1:5" x14ac:dyDescent="0.25">
      <c r="A169" s="122"/>
      <c r="B169" s="116"/>
      <c r="C169" s="129"/>
      <c r="D169" s="123"/>
      <c r="E169" s="128"/>
    </row>
    <row r="170" spans="1:5" x14ac:dyDescent="0.25">
      <c r="A170" s="122"/>
      <c r="B170" s="116"/>
      <c r="C170" s="129"/>
      <c r="D170" s="123"/>
      <c r="E170" s="128"/>
    </row>
    <row r="171" spans="1:5" x14ac:dyDescent="0.25">
      <c r="A171" s="122"/>
      <c r="B171" s="116"/>
      <c r="C171" s="129"/>
      <c r="D171" s="123"/>
      <c r="E171" s="128"/>
    </row>
    <row r="172" spans="1:5" ht="15.75" x14ac:dyDescent="0.25">
      <c r="A172" s="127"/>
      <c r="B172" s="116"/>
      <c r="C172" s="129"/>
      <c r="D172" s="123"/>
      <c r="E172" s="128"/>
    </row>
    <row r="173" spans="1:5" x14ac:dyDescent="0.25">
      <c r="A173" s="122"/>
      <c r="B173" s="116"/>
      <c r="C173" s="129"/>
      <c r="D173" s="123"/>
      <c r="E173" s="128"/>
    </row>
    <row r="174" spans="1:5" x14ac:dyDescent="0.25">
      <c r="A174" s="122"/>
      <c r="B174" s="116"/>
      <c r="C174" s="129"/>
      <c r="D174" s="123"/>
      <c r="E174" s="128"/>
    </row>
    <row r="175" spans="1:5" x14ac:dyDescent="0.25">
      <c r="A175" s="122"/>
      <c r="B175" s="116"/>
      <c r="C175" s="129"/>
      <c r="D175" s="123"/>
      <c r="E175" s="128"/>
    </row>
  </sheetData>
  <autoFilter ref="A1:E175">
    <sortState ref="A2:E175">
      <sortCondition ref="A1:A175"/>
    </sortState>
  </autoFilter>
  <conditionalFormatting sqref="A2:A33 A35:A154 A156:A175">
    <cfRule type="duplicateValues" dxfId="124" priority="97"/>
  </conditionalFormatting>
  <conditionalFormatting sqref="A2:A33 A35:A154 A156:A175">
    <cfRule type="duplicateValues" dxfId="123" priority="96"/>
  </conditionalFormatting>
  <conditionalFormatting sqref="A2:A33 A35:A154 A156:A175">
    <cfRule type="duplicateValues" dxfId="122" priority="94"/>
    <cfRule type="duplicateValues" dxfId="121" priority="95"/>
  </conditionalFormatting>
  <conditionalFormatting sqref="A2:A33 A35:A154 A156:A175">
    <cfRule type="duplicateValues" dxfId="120" priority="93"/>
  </conditionalFormatting>
  <conditionalFormatting sqref="A2:A33 A35:A154 A156:A175">
    <cfRule type="duplicateValues" dxfId="119" priority="92"/>
  </conditionalFormatting>
  <conditionalFormatting sqref="A2:A33 A35:A154 A156:A175">
    <cfRule type="duplicateValues" dxfId="118" priority="91"/>
  </conditionalFormatting>
  <conditionalFormatting sqref="A2:A33 A35:A154 A156:A175">
    <cfRule type="duplicateValues" dxfId="117" priority="90"/>
  </conditionalFormatting>
  <conditionalFormatting sqref="A2:A33 A35:A154 A156:A175">
    <cfRule type="duplicateValues" dxfId="116" priority="89"/>
  </conditionalFormatting>
  <conditionalFormatting sqref="A34">
    <cfRule type="duplicateValues" dxfId="115" priority="86"/>
  </conditionalFormatting>
  <conditionalFormatting sqref="A34">
    <cfRule type="duplicateValues" dxfId="114" priority="85"/>
  </conditionalFormatting>
  <conditionalFormatting sqref="A34">
    <cfRule type="duplicateValues" dxfId="113" priority="84"/>
  </conditionalFormatting>
  <conditionalFormatting sqref="A34">
    <cfRule type="duplicateValues" dxfId="112" priority="87"/>
  </conditionalFormatting>
  <conditionalFormatting sqref="A34">
    <cfRule type="duplicateValues" dxfId="111" priority="88"/>
  </conditionalFormatting>
  <conditionalFormatting sqref="A34">
    <cfRule type="duplicateValues" dxfId="110" priority="83"/>
  </conditionalFormatting>
  <conditionalFormatting sqref="A34">
    <cfRule type="duplicateValues" dxfId="109" priority="82"/>
  </conditionalFormatting>
  <conditionalFormatting sqref="A34">
    <cfRule type="duplicateValues" dxfId="108" priority="81"/>
  </conditionalFormatting>
  <conditionalFormatting sqref="A34">
    <cfRule type="duplicateValues" dxfId="107" priority="80"/>
  </conditionalFormatting>
  <conditionalFormatting sqref="A34">
    <cfRule type="duplicateValues" dxfId="106" priority="79"/>
  </conditionalFormatting>
  <conditionalFormatting sqref="A2:A154 A156:A175">
    <cfRule type="duplicateValues" dxfId="105" priority="78"/>
  </conditionalFormatting>
  <conditionalFormatting sqref="A55">
    <cfRule type="duplicateValues" dxfId="104" priority="74"/>
  </conditionalFormatting>
  <conditionalFormatting sqref="A55">
    <cfRule type="duplicateValues" dxfId="103" priority="73"/>
  </conditionalFormatting>
  <conditionalFormatting sqref="A55">
    <cfRule type="duplicateValues" dxfId="102" priority="72"/>
  </conditionalFormatting>
  <conditionalFormatting sqref="A55">
    <cfRule type="duplicateValues" dxfId="101" priority="71"/>
  </conditionalFormatting>
  <conditionalFormatting sqref="A55">
    <cfRule type="duplicateValues" dxfId="100" priority="75"/>
  </conditionalFormatting>
  <conditionalFormatting sqref="A55">
    <cfRule type="duplicateValues" dxfId="99" priority="76"/>
  </conditionalFormatting>
  <conditionalFormatting sqref="A55">
    <cfRule type="duplicateValues" dxfId="98" priority="77"/>
  </conditionalFormatting>
  <conditionalFormatting sqref="A71">
    <cfRule type="duplicateValues" dxfId="97" priority="67"/>
  </conditionalFormatting>
  <conditionalFormatting sqref="A71">
    <cfRule type="duplicateValues" dxfId="96" priority="66"/>
  </conditionalFormatting>
  <conditionalFormatting sqref="A71">
    <cfRule type="duplicateValues" dxfId="95" priority="68"/>
  </conditionalFormatting>
  <conditionalFormatting sqref="A71">
    <cfRule type="duplicateValues" dxfId="94" priority="69"/>
  </conditionalFormatting>
  <conditionalFormatting sqref="A71">
    <cfRule type="duplicateValues" dxfId="93" priority="65"/>
  </conditionalFormatting>
  <conditionalFormatting sqref="A71">
    <cfRule type="duplicateValues" dxfId="92" priority="64"/>
  </conditionalFormatting>
  <conditionalFormatting sqref="A71">
    <cfRule type="duplicateValues" dxfId="91" priority="70"/>
  </conditionalFormatting>
  <conditionalFormatting sqref="A98">
    <cfRule type="duplicateValues" dxfId="90" priority="61"/>
  </conditionalFormatting>
  <conditionalFormatting sqref="A98">
    <cfRule type="duplicateValues" dxfId="89" priority="60"/>
  </conditionalFormatting>
  <conditionalFormatting sqref="A98">
    <cfRule type="duplicateValues" dxfId="88" priority="62"/>
  </conditionalFormatting>
  <conditionalFormatting sqref="A98">
    <cfRule type="duplicateValues" dxfId="87" priority="63"/>
  </conditionalFormatting>
  <conditionalFormatting sqref="A98">
    <cfRule type="duplicateValues" dxfId="86" priority="59"/>
  </conditionalFormatting>
  <conditionalFormatting sqref="A98">
    <cfRule type="duplicateValues" dxfId="85" priority="58"/>
  </conditionalFormatting>
  <conditionalFormatting sqref="A100">
    <cfRule type="duplicateValues" dxfId="84" priority="54"/>
  </conditionalFormatting>
  <conditionalFormatting sqref="A100">
    <cfRule type="duplicateValues" dxfId="83" priority="53"/>
  </conditionalFormatting>
  <conditionalFormatting sqref="A100">
    <cfRule type="duplicateValues" dxfId="82" priority="52"/>
  </conditionalFormatting>
  <conditionalFormatting sqref="A100">
    <cfRule type="duplicateValues" dxfId="81" priority="51"/>
  </conditionalFormatting>
  <conditionalFormatting sqref="A100">
    <cfRule type="duplicateValues" dxfId="80" priority="55"/>
  </conditionalFormatting>
  <conditionalFormatting sqref="A100">
    <cfRule type="duplicateValues" dxfId="79" priority="56"/>
  </conditionalFormatting>
  <conditionalFormatting sqref="A100">
    <cfRule type="duplicateValues" dxfId="78" priority="57"/>
  </conditionalFormatting>
  <conditionalFormatting sqref="A101">
    <cfRule type="duplicateValues" dxfId="77" priority="48"/>
  </conditionalFormatting>
  <conditionalFormatting sqref="A101">
    <cfRule type="duplicateValues" dxfId="76" priority="49"/>
  </conditionalFormatting>
  <conditionalFormatting sqref="A101">
    <cfRule type="duplicateValues" dxfId="75" priority="50"/>
  </conditionalFormatting>
  <conditionalFormatting sqref="A101">
    <cfRule type="duplicateValues" dxfId="74" priority="47"/>
  </conditionalFormatting>
  <conditionalFormatting sqref="A101">
    <cfRule type="duplicateValues" dxfId="73" priority="46"/>
  </conditionalFormatting>
  <conditionalFormatting sqref="A136">
    <cfRule type="duplicateValues" dxfId="72" priority="42"/>
  </conditionalFormatting>
  <conditionalFormatting sqref="A136">
    <cfRule type="duplicateValues" dxfId="71" priority="41"/>
  </conditionalFormatting>
  <conditionalFormatting sqref="A136">
    <cfRule type="duplicateValues" dxfId="70" priority="40"/>
  </conditionalFormatting>
  <conditionalFormatting sqref="A136">
    <cfRule type="duplicateValues" dxfId="69" priority="39"/>
  </conditionalFormatting>
  <conditionalFormatting sqref="A136">
    <cfRule type="duplicateValues" dxfId="68" priority="43"/>
  </conditionalFormatting>
  <conditionalFormatting sqref="A136">
    <cfRule type="duplicateValues" dxfId="67" priority="44"/>
  </conditionalFormatting>
  <conditionalFormatting sqref="A136">
    <cfRule type="duplicateValues" dxfId="66" priority="45"/>
  </conditionalFormatting>
  <conditionalFormatting sqref="A160">
    <cfRule type="duplicateValues" dxfId="65" priority="35"/>
  </conditionalFormatting>
  <conditionalFormatting sqref="A160">
    <cfRule type="duplicateValues" dxfId="64" priority="34"/>
  </conditionalFormatting>
  <conditionalFormatting sqref="A160">
    <cfRule type="duplicateValues" dxfId="63" priority="33"/>
  </conditionalFormatting>
  <conditionalFormatting sqref="A160">
    <cfRule type="duplicateValues" dxfId="62" priority="32"/>
  </conditionalFormatting>
  <conditionalFormatting sqref="A160">
    <cfRule type="duplicateValues" dxfId="61" priority="36"/>
  </conditionalFormatting>
  <conditionalFormatting sqref="A160">
    <cfRule type="duplicateValues" dxfId="60" priority="37"/>
  </conditionalFormatting>
  <conditionalFormatting sqref="A160">
    <cfRule type="duplicateValues" dxfId="59" priority="38"/>
  </conditionalFormatting>
  <conditionalFormatting sqref="A151">
    <cfRule type="duplicateValues" dxfId="58" priority="29"/>
  </conditionalFormatting>
  <conditionalFormatting sqref="A151">
    <cfRule type="duplicateValues" dxfId="57" priority="28"/>
  </conditionalFormatting>
  <conditionalFormatting sqref="A151">
    <cfRule type="duplicateValues" dxfId="56" priority="27"/>
  </conditionalFormatting>
  <conditionalFormatting sqref="A151">
    <cfRule type="duplicateValues" dxfId="55" priority="30"/>
  </conditionalFormatting>
  <conditionalFormatting sqref="A151">
    <cfRule type="duplicateValues" dxfId="54" priority="31"/>
  </conditionalFormatting>
  <conditionalFormatting sqref="A151">
    <cfRule type="duplicateValues" dxfId="53" priority="26"/>
  </conditionalFormatting>
  <conditionalFormatting sqref="A151">
    <cfRule type="duplicateValues" dxfId="52" priority="25"/>
  </conditionalFormatting>
  <conditionalFormatting sqref="A162">
    <cfRule type="duplicateValues" dxfId="51" priority="22"/>
  </conditionalFormatting>
  <conditionalFormatting sqref="A162">
    <cfRule type="duplicateValues" dxfId="50" priority="23"/>
  </conditionalFormatting>
  <conditionalFormatting sqref="A162">
    <cfRule type="duplicateValues" dxfId="49" priority="24"/>
  </conditionalFormatting>
  <conditionalFormatting sqref="A162">
    <cfRule type="duplicateValues" dxfId="48" priority="21"/>
  </conditionalFormatting>
  <conditionalFormatting sqref="A162">
    <cfRule type="duplicateValues" dxfId="47" priority="20"/>
  </conditionalFormatting>
  <conditionalFormatting sqref="A164">
    <cfRule type="duplicateValues" dxfId="46" priority="16"/>
  </conditionalFormatting>
  <conditionalFormatting sqref="A164">
    <cfRule type="duplicateValues" dxfId="45" priority="15"/>
  </conditionalFormatting>
  <conditionalFormatting sqref="A164">
    <cfRule type="duplicateValues" dxfId="44" priority="14"/>
  </conditionalFormatting>
  <conditionalFormatting sqref="A164">
    <cfRule type="duplicateValues" dxfId="43" priority="13"/>
  </conditionalFormatting>
  <conditionalFormatting sqref="A164">
    <cfRule type="duplicateValues" dxfId="42" priority="17"/>
  </conditionalFormatting>
  <conditionalFormatting sqref="A164">
    <cfRule type="duplicateValues" dxfId="41" priority="18"/>
  </conditionalFormatting>
  <conditionalFormatting sqref="A164">
    <cfRule type="duplicateValues" dxfId="40" priority="19"/>
  </conditionalFormatting>
  <conditionalFormatting sqref="A155">
    <cfRule type="duplicateValues" dxfId="39" priority="5"/>
  </conditionalFormatting>
  <conditionalFormatting sqref="A155">
    <cfRule type="duplicateValues" dxfId="38" priority="6"/>
  </conditionalFormatting>
  <conditionalFormatting sqref="A155">
    <cfRule type="duplicateValues" dxfId="37" priority="7"/>
  </conditionalFormatting>
  <conditionalFormatting sqref="A155">
    <cfRule type="duplicateValues" dxfId="36" priority="4"/>
  </conditionalFormatting>
  <conditionalFormatting sqref="A155">
    <cfRule type="duplicateValues" dxfId="35" priority="3"/>
  </conditionalFormatting>
  <conditionalFormatting sqref="A155">
    <cfRule type="duplicateValues" dxfId="34" priority="2"/>
  </conditionalFormatting>
  <conditionalFormatting sqref="A155">
    <cfRule type="duplicateValues" dxfId="33" priority="1"/>
  </conditionalFormatting>
  <conditionalFormatting sqref="A155">
    <cfRule type="duplicateValues" dxfId="32" priority="8"/>
  </conditionalFormatting>
  <conditionalFormatting sqref="A155">
    <cfRule type="duplicateValues" dxfId="31" priority="9"/>
  </conditionalFormatting>
  <conditionalFormatting sqref="A155">
    <cfRule type="duplicateValues" dxfId="30" priority="10"/>
  </conditionalFormatting>
  <conditionalFormatting sqref="A155">
    <cfRule type="duplicateValues" dxfId="29" priority="11"/>
  </conditionalFormatting>
  <conditionalFormatting sqref="A155">
    <cfRule type="duplicateValues" dxfId="28" priority="1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J21" sqref="J21"/>
    </sheetView>
  </sheetViews>
  <sheetFormatPr defaultRowHeight="15" x14ac:dyDescent="0.25"/>
  <cols>
    <col min="1" max="1" width="22.85546875" customWidth="1"/>
    <col min="7" max="7" width="12.7109375" bestFit="1" customWidth="1"/>
    <col min="8" max="8" width="10.42578125" bestFit="1" customWidth="1"/>
    <col min="9" max="9" width="11.140625" bestFit="1" customWidth="1"/>
    <col min="10" max="10" width="11.5703125" bestFit="1" customWidth="1"/>
    <col min="11" max="11" width="10.42578125" bestFit="1" customWidth="1"/>
    <col min="12" max="12" width="5.42578125" bestFit="1" customWidth="1"/>
    <col min="13" max="13" width="11.140625" bestFit="1" customWidth="1"/>
    <col min="14" max="14" width="6.5703125" bestFit="1" customWidth="1"/>
    <col min="15" max="15" width="13.42578125" bestFit="1" customWidth="1"/>
  </cols>
  <sheetData>
    <row r="1" spans="1:15" x14ac:dyDescent="0.25">
      <c r="A1" s="148" t="s">
        <v>1157</v>
      </c>
      <c r="B1" s="149" t="s">
        <v>1158</v>
      </c>
      <c r="C1" s="148" t="s">
        <v>1159</v>
      </c>
      <c r="D1" s="149" t="s">
        <v>1160</v>
      </c>
      <c r="E1" s="149" t="s">
        <v>1161</v>
      </c>
      <c r="F1" s="149" t="s">
        <v>1162</v>
      </c>
      <c r="G1" s="149" t="s">
        <v>1163</v>
      </c>
      <c r="H1" s="149" t="s">
        <v>1164</v>
      </c>
      <c r="I1" s="149" t="s">
        <v>1165</v>
      </c>
      <c r="J1" s="149" t="s">
        <v>1166</v>
      </c>
      <c r="K1" s="149" t="s">
        <v>1167</v>
      </c>
      <c r="L1" s="149" t="s">
        <v>1168</v>
      </c>
      <c r="M1" s="149"/>
      <c r="N1" s="150" t="s">
        <v>1169</v>
      </c>
      <c r="O1" s="151"/>
    </row>
    <row r="2" spans="1:15" ht="15.75" x14ac:dyDescent="0.25">
      <c r="A2" s="92" t="s">
        <v>810</v>
      </c>
      <c r="B2" s="154"/>
      <c r="C2" s="152">
        <f>VLOOKUP(A2,ИК!$A$2:$J$696,9,0)</f>
        <v>1795</v>
      </c>
      <c r="D2" s="144">
        <v>15</v>
      </c>
      <c r="E2" s="155">
        <v>10.666666666666666</v>
      </c>
      <c r="F2" s="156">
        <v>1</v>
      </c>
      <c r="G2" s="145">
        <f>(SUM($C$2:$C$117)-C2)/15</f>
        <v>1803.7333333333333</v>
      </c>
      <c r="H2" s="145">
        <f t="shared" ref="H2:H13" si="0">G2-C2</f>
        <v>8.7333333333333485</v>
      </c>
      <c r="I2" s="146">
        <f t="shared" ref="I2:I13" si="1">H2/400</f>
        <v>2.1833333333333371E-2</v>
      </c>
      <c r="J2" s="146">
        <f t="shared" ref="J2:J13" si="2">POWER(10,I2)</f>
        <v>1.0515582459889523</v>
      </c>
      <c r="K2" s="146">
        <f t="shared" ref="K2:K13" si="3">1/(1+J2)</f>
        <v>0.48743436943850971</v>
      </c>
      <c r="L2" s="145">
        <v>20</v>
      </c>
      <c r="M2" s="146">
        <f t="shared" ref="M2:M13" si="4">E2-D2*K2</f>
        <v>3.3551511250890202</v>
      </c>
      <c r="N2" s="147">
        <f t="shared" ref="N2:N13" si="5">C2+L2*M2</f>
        <v>1862.1030225017803</v>
      </c>
      <c r="O2" s="153">
        <f t="shared" ref="O2:O13" si="6">N2-C2</f>
        <v>67.103022501780288</v>
      </c>
    </row>
    <row r="3" spans="1:15" ht="15.75" x14ac:dyDescent="0.25">
      <c r="A3" s="92" t="s">
        <v>1038</v>
      </c>
      <c r="B3" s="154"/>
      <c r="C3" s="152">
        <f>VLOOKUP(A3,ИК!$A$2:$J$696,9,0)</f>
        <v>1825</v>
      </c>
      <c r="D3" s="144">
        <v>15</v>
      </c>
      <c r="E3" s="155">
        <v>9.6666666666666661</v>
      </c>
      <c r="F3" s="156">
        <v>2</v>
      </c>
      <c r="G3" s="145">
        <f t="shared" ref="G3:G17" si="7">(SUM($C$2:$C$117)-C3)/15</f>
        <v>1801.7333333333333</v>
      </c>
      <c r="H3" s="145">
        <f t="shared" si="0"/>
        <v>-23.266666666666652</v>
      </c>
      <c r="I3" s="146">
        <f t="shared" si="1"/>
        <v>-5.816666666666663E-2</v>
      </c>
      <c r="J3" s="146">
        <f t="shared" si="2"/>
        <v>0.87464805221788122</v>
      </c>
      <c r="K3" s="146">
        <f t="shared" si="3"/>
        <v>0.5334334617193387</v>
      </c>
      <c r="L3" s="145">
        <v>20</v>
      </c>
      <c r="M3" s="146">
        <f t="shared" si="4"/>
        <v>1.6651647408765857</v>
      </c>
      <c r="N3" s="147">
        <f t="shared" si="5"/>
        <v>1858.3032948175317</v>
      </c>
      <c r="O3" s="153">
        <f t="shared" si="6"/>
        <v>33.303294817531651</v>
      </c>
    </row>
    <row r="4" spans="1:15" ht="15.75" x14ac:dyDescent="0.25">
      <c r="A4" s="92" t="s">
        <v>1051</v>
      </c>
      <c r="B4" s="154"/>
      <c r="C4" s="152">
        <f>VLOOKUP(A4,ИК!$A$2:$J$696,9,0)</f>
        <v>1873</v>
      </c>
      <c r="D4" s="144">
        <v>15</v>
      </c>
      <c r="E4" s="155">
        <v>9.6666666666666661</v>
      </c>
      <c r="F4" s="156">
        <v>3</v>
      </c>
      <c r="G4" s="145">
        <f t="shared" si="7"/>
        <v>1798.5333333333333</v>
      </c>
      <c r="H4" s="145">
        <f t="shared" si="0"/>
        <v>-74.466666666666697</v>
      </c>
      <c r="I4" s="146">
        <f t="shared" si="1"/>
        <v>-0.18616666666666673</v>
      </c>
      <c r="J4" s="146">
        <f t="shared" si="2"/>
        <v>0.65137837040125102</v>
      </c>
      <c r="K4" s="146">
        <f t="shared" si="3"/>
        <v>0.60555474016352806</v>
      </c>
      <c r="L4" s="145">
        <v>20</v>
      </c>
      <c r="M4" s="146">
        <f t="shared" si="4"/>
        <v>0.5833455642137455</v>
      </c>
      <c r="N4" s="147">
        <f t="shared" si="5"/>
        <v>1884.6669112842749</v>
      </c>
      <c r="O4" s="153">
        <f t="shared" si="6"/>
        <v>11.666911284274875</v>
      </c>
    </row>
    <row r="5" spans="1:15" ht="15.75" x14ac:dyDescent="0.25">
      <c r="A5" s="92" t="s">
        <v>936</v>
      </c>
      <c r="B5" s="154"/>
      <c r="C5" s="152">
        <f>VLOOKUP(A5,ИК!$A$2:$J$696,9,0)</f>
        <v>1769</v>
      </c>
      <c r="D5" s="144">
        <v>15</v>
      </c>
      <c r="E5" s="155">
        <v>9</v>
      </c>
      <c r="F5" s="156">
        <v>4</v>
      </c>
      <c r="G5" s="145">
        <f t="shared" si="7"/>
        <v>1805.4666666666667</v>
      </c>
      <c r="H5" s="145">
        <f t="shared" si="0"/>
        <v>36.466666666666697</v>
      </c>
      <c r="I5" s="146">
        <f t="shared" si="1"/>
        <v>9.1166666666666743E-2</v>
      </c>
      <c r="J5" s="146">
        <f t="shared" si="2"/>
        <v>1.2335781455110995</v>
      </c>
      <c r="K5" s="146">
        <f t="shared" si="3"/>
        <v>0.44771211699475799</v>
      </c>
      <c r="L5" s="145">
        <v>20</v>
      </c>
      <c r="M5" s="146">
        <f t="shared" si="4"/>
        <v>2.2843182450786301</v>
      </c>
      <c r="N5" s="147">
        <f t="shared" si="5"/>
        <v>1814.6863649015727</v>
      </c>
      <c r="O5" s="153">
        <f t="shared" si="6"/>
        <v>45.686364901572688</v>
      </c>
    </row>
    <row r="6" spans="1:15" ht="15.75" x14ac:dyDescent="0.25">
      <c r="A6" s="92" t="s">
        <v>6</v>
      </c>
      <c r="B6" s="154"/>
      <c r="C6" s="152">
        <f>VLOOKUP(A6,ИК!$A$2:$J$696,9,0)</f>
        <v>1937</v>
      </c>
      <c r="D6" s="144">
        <v>15</v>
      </c>
      <c r="E6" s="155">
        <v>9</v>
      </c>
      <c r="F6" s="156">
        <v>5</v>
      </c>
      <c r="G6" s="145">
        <f t="shared" si="7"/>
        <v>1794.2666666666667</v>
      </c>
      <c r="H6" s="145">
        <f t="shared" si="0"/>
        <v>-142.73333333333335</v>
      </c>
      <c r="I6" s="146">
        <f t="shared" si="1"/>
        <v>-0.35683333333333339</v>
      </c>
      <c r="J6" s="146">
        <f t="shared" si="2"/>
        <v>0.43971032813727567</v>
      </c>
      <c r="K6" s="146">
        <f t="shared" si="3"/>
        <v>0.69458416770116449</v>
      </c>
      <c r="L6" s="145">
        <v>20</v>
      </c>
      <c r="M6" s="146">
        <f t="shared" si="4"/>
        <v>-1.4187625155174679</v>
      </c>
      <c r="N6" s="147">
        <f t="shared" si="5"/>
        <v>1908.6247496896506</v>
      </c>
      <c r="O6" s="153">
        <f t="shared" si="6"/>
        <v>-28.375250310349429</v>
      </c>
    </row>
    <row r="7" spans="1:15" ht="15.75" x14ac:dyDescent="0.25">
      <c r="A7" s="92" t="s">
        <v>1041</v>
      </c>
      <c r="B7" s="154"/>
      <c r="C7" s="152">
        <f>VLOOKUP(A7,ИК!$A$2:$J$696,9,0)</f>
        <v>1857</v>
      </c>
      <c r="D7" s="144">
        <v>15</v>
      </c>
      <c r="E7" s="155">
        <v>8</v>
      </c>
      <c r="F7" s="156">
        <v>6</v>
      </c>
      <c r="G7" s="145">
        <f t="shared" si="7"/>
        <v>1799.6</v>
      </c>
      <c r="H7" s="145">
        <f t="shared" si="0"/>
        <v>-57.400000000000091</v>
      </c>
      <c r="I7" s="146">
        <f t="shared" si="1"/>
        <v>-0.14350000000000024</v>
      </c>
      <c r="J7" s="146">
        <f t="shared" si="2"/>
        <v>0.71862115838045737</v>
      </c>
      <c r="K7" s="146">
        <f t="shared" si="3"/>
        <v>0.58186179957329864</v>
      </c>
      <c r="L7" s="145">
        <v>20</v>
      </c>
      <c r="M7" s="146">
        <f t="shared" si="4"/>
        <v>-0.7279269935994801</v>
      </c>
      <c r="N7" s="147">
        <f t="shared" si="5"/>
        <v>1842.4414601280105</v>
      </c>
      <c r="O7" s="153">
        <f t="shared" si="6"/>
        <v>-14.558539871989524</v>
      </c>
    </row>
    <row r="8" spans="1:15" ht="15.75" x14ac:dyDescent="0.25">
      <c r="A8" s="92" t="s">
        <v>1057</v>
      </c>
      <c r="B8" s="154"/>
      <c r="C8" s="152">
        <f>VLOOKUP(A8,ИК!$A$2:$J$696,9,0)</f>
        <v>1788</v>
      </c>
      <c r="D8" s="144">
        <v>15</v>
      </c>
      <c r="E8" s="155">
        <v>7.666666666666667</v>
      </c>
      <c r="F8" s="156">
        <v>7</v>
      </c>
      <c r="G8" s="145">
        <f t="shared" si="7"/>
        <v>1804.2</v>
      </c>
      <c r="H8" s="145">
        <f t="shared" si="0"/>
        <v>16.200000000000045</v>
      </c>
      <c r="I8" s="146">
        <f t="shared" si="1"/>
        <v>4.0500000000000112E-2</v>
      </c>
      <c r="J8" s="146">
        <f t="shared" si="2"/>
        <v>1.0977412902737138</v>
      </c>
      <c r="K8" s="146">
        <f t="shared" si="3"/>
        <v>0.47670320674744399</v>
      </c>
      <c r="L8" s="145">
        <v>20</v>
      </c>
      <c r="M8" s="146">
        <f t="shared" si="4"/>
        <v>0.51611856545500689</v>
      </c>
      <c r="N8" s="147">
        <f t="shared" si="5"/>
        <v>1798.3223713091002</v>
      </c>
      <c r="O8" s="153">
        <f t="shared" si="6"/>
        <v>10.322371309100163</v>
      </c>
    </row>
    <row r="9" spans="1:15" ht="15.75" x14ac:dyDescent="0.25">
      <c r="A9" s="92" t="s">
        <v>1042</v>
      </c>
      <c r="B9" s="154"/>
      <c r="C9" s="152">
        <f>VLOOKUP(A9,ИК!$A$2:$J$696,9,0)</f>
        <v>1840</v>
      </c>
      <c r="D9" s="144">
        <v>15</v>
      </c>
      <c r="E9" s="157">
        <v>7</v>
      </c>
      <c r="F9" s="156">
        <v>8</v>
      </c>
      <c r="G9" s="145">
        <f t="shared" si="7"/>
        <v>1800.7333333333333</v>
      </c>
      <c r="H9" s="145">
        <f t="shared" si="0"/>
        <v>-39.266666666666652</v>
      </c>
      <c r="I9" s="146">
        <f t="shared" si="1"/>
        <v>-9.8166666666666624E-2</v>
      </c>
      <c r="J9" s="146">
        <f t="shared" si="2"/>
        <v>0.79768850424424131</v>
      </c>
      <c r="K9" s="146">
        <f t="shared" si="3"/>
        <v>0.55626989750396483</v>
      </c>
      <c r="L9" s="145">
        <v>20</v>
      </c>
      <c r="M9" s="146">
        <f t="shared" si="4"/>
        <v>-1.3440484625594724</v>
      </c>
      <c r="N9" s="147">
        <f t="shared" si="5"/>
        <v>1813.1190307488105</v>
      </c>
      <c r="O9" s="153">
        <f t="shared" si="6"/>
        <v>-26.880969251189526</v>
      </c>
    </row>
    <row r="10" spans="1:15" ht="15.75" x14ac:dyDescent="0.25">
      <c r="A10" s="92" t="s">
        <v>1065</v>
      </c>
      <c r="B10" s="154"/>
      <c r="C10" s="152">
        <f>VLOOKUP(A10,ИК!$A$2:$J$696,9,0)</f>
        <v>1894</v>
      </c>
      <c r="D10" s="144">
        <v>15</v>
      </c>
      <c r="E10" s="155">
        <v>7</v>
      </c>
      <c r="F10" s="156">
        <v>9</v>
      </c>
      <c r="G10" s="145">
        <f t="shared" si="7"/>
        <v>1797.1333333333334</v>
      </c>
      <c r="H10" s="145">
        <f t="shared" si="0"/>
        <v>-96.866666666666561</v>
      </c>
      <c r="I10" s="146">
        <f t="shared" si="1"/>
        <v>-0.24216666666666639</v>
      </c>
      <c r="J10" s="146">
        <f t="shared" si="2"/>
        <v>0.57257625455930805</v>
      </c>
      <c r="K10" s="146">
        <f t="shared" si="3"/>
        <v>0.6358992113105737</v>
      </c>
      <c r="L10" s="145">
        <v>20</v>
      </c>
      <c r="M10" s="146">
        <f t="shared" si="4"/>
        <v>-2.5384881696586064</v>
      </c>
      <c r="N10" s="147">
        <f t="shared" si="5"/>
        <v>1843.2302366068279</v>
      </c>
      <c r="O10" s="153">
        <f t="shared" si="6"/>
        <v>-50.76976339317207</v>
      </c>
    </row>
    <row r="11" spans="1:15" ht="15.75" x14ac:dyDescent="0.25">
      <c r="A11" s="92" t="s">
        <v>7</v>
      </c>
      <c r="B11" s="154"/>
      <c r="C11" s="152">
        <f>VLOOKUP(A11,ИК!$A$2:$J$696,9,0)</f>
        <v>1714</v>
      </c>
      <c r="D11" s="144">
        <v>15</v>
      </c>
      <c r="E11" s="155">
        <v>6</v>
      </c>
      <c r="F11" s="156">
        <v>10</v>
      </c>
      <c r="G11" s="145">
        <f t="shared" si="7"/>
        <v>1809.1333333333334</v>
      </c>
      <c r="H11" s="145">
        <f t="shared" si="0"/>
        <v>95.133333333333439</v>
      </c>
      <c r="I11" s="146">
        <f t="shared" si="1"/>
        <v>0.23783333333333359</v>
      </c>
      <c r="J11" s="146">
        <f t="shared" si="2"/>
        <v>1.7291526450177255</v>
      </c>
      <c r="K11" s="146">
        <f t="shared" si="3"/>
        <v>0.36641409626741678</v>
      </c>
      <c r="L11" s="145">
        <v>20</v>
      </c>
      <c r="M11" s="146">
        <f t="shared" si="4"/>
        <v>0.5037885559887485</v>
      </c>
      <c r="N11" s="147">
        <f t="shared" si="5"/>
        <v>1724.075771119775</v>
      </c>
      <c r="O11" s="153">
        <f t="shared" si="6"/>
        <v>10.075771119775027</v>
      </c>
    </row>
    <row r="12" spans="1:15" ht="15.75" x14ac:dyDescent="0.25">
      <c r="A12" s="92" t="s">
        <v>1050</v>
      </c>
      <c r="B12" s="154"/>
      <c r="C12" s="152">
        <f>VLOOKUP(A12,ИК!$A$2:$J$696,9,0)</f>
        <v>1828</v>
      </c>
      <c r="D12" s="144">
        <v>15</v>
      </c>
      <c r="E12" s="155">
        <v>5.666666666666667</v>
      </c>
      <c r="F12" s="156">
        <v>11</v>
      </c>
      <c r="G12" s="145">
        <f t="shared" si="7"/>
        <v>1801.5333333333333</v>
      </c>
      <c r="H12" s="145">
        <f t="shared" si="0"/>
        <v>-26.466666666666697</v>
      </c>
      <c r="I12" s="146">
        <f t="shared" si="1"/>
        <v>-6.6166666666666749E-2</v>
      </c>
      <c r="J12" s="146">
        <f t="shared" si="2"/>
        <v>0.85868392613134048</v>
      </c>
      <c r="K12" s="146">
        <f t="shared" si="3"/>
        <v>0.53801509010808368</v>
      </c>
      <c r="L12" s="145">
        <v>20</v>
      </c>
      <c r="M12" s="146">
        <f t="shared" si="4"/>
        <v>-2.4035596849545877</v>
      </c>
      <c r="N12" s="147">
        <f t="shared" si="5"/>
        <v>1779.9288063009083</v>
      </c>
      <c r="O12" s="153">
        <f t="shared" si="6"/>
        <v>-48.071193699091737</v>
      </c>
    </row>
    <row r="13" spans="1:15" ht="15.75" x14ac:dyDescent="0.25">
      <c r="A13" s="92" t="s">
        <v>838</v>
      </c>
      <c r="B13" s="154"/>
      <c r="C13" s="152">
        <f>VLOOKUP(A13,ИК!$A$2:$J$696,9,0)</f>
        <v>1805</v>
      </c>
      <c r="D13" s="144">
        <v>15</v>
      </c>
      <c r="E13" s="155">
        <v>5.666666666666667</v>
      </c>
      <c r="F13" s="156">
        <v>12</v>
      </c>
      <c r="G13" s="145">
        <f t="shared" si="7"/>
        <v>1803.0666666666666</v>
      </c>
      <c r="H13" s="145">
        <f t="shared" si="0"/>
        <v>-1.933333333333394</v>
      </c>
      <c r="I13" s="146">
        <f t="shared" si="1"/>
        <v>-4.8333333333334845E-3</v>
      </c>
      <c r="J13" s="146">
        <f t="shared" si="2"/>
        <v>0.9889325387307023</v>
      </c>
      <c r="K13" s="146">
        <f t="shared" si="3"/>
        <v>0.50278226160359385</v>
      </c>
      <c r="L13" s="145">
        <v>20</v>
      </c>
      <c r="M13" s="146">
        <f t="shared" si="4"/>
        <v>-1.8750672573872409</v>
      </c>
      <c r="N13" s="147">
        <f t="shared" si="5"/>
        <v>1767.4986548522552</v>
      </c>
      <c r="O13" s="153">
        <f t="shared" si="6"/>
        <v>-37.501345147744814</v>
      </c>
    </row>
    <row r="14" spans="1:15" ht="15.75" x14ac:dyDescent="0.25">
      <c r="A14" s="92" t="s">
        <v>484</v>
      </c>
      <c r="B14" s="151"/>
      <c r="C14" s="152">
        <f>VLOOKUP(A14,ИК!$A$2:$J$696,9,0)</f>
        <v>1712</v>
      </c>
      <c r="D14" s="144">
        <v>15</v>
      </c>
      <c r="E14" s="155">
        <v>5</v>
      </c>
      <c r="F14" s="156">
        <v>13</v>
      </c>
      <c r="G14" s="145">
        <f t="shared" si="7"/>
        <v>1809.2666666666667</v>
      </c>
      <c r="H14" s="145">
        <f t="shared" ref="H14:H17" si="8">G14-C14</f>
        <v>97.266666666666652</v>
      </c>
      <c r="I14" s="146">
        <f t="shared" ref="I14:I17" si="9">H14/400</f>
        <v>0.24316666666666664</v>
      </c>
      <c r="J14" s="146">
        <f t="shared" ref="J14:J17" si="10">POWER(10,I14)</f>
        <v>1.7505183459788067</v>
      </c>
      <c r="K14" s="146">
        <f t="shared" ref="K14:K17" si="11">1/(1+J14)</f>
        <v>0.3635678349362681</v>
      </c>
      <c r="L14" s="145">
        <v>20</v>
      </c>
      <c r="M14" s="146">
        <f t="shared" ref="M14:M17" si="12">E14-D14*K14</f>
        <v>-0.45351752404402124</v>
      </c>
      <c r="N14" s="147">
        <f t="shared" ref="N14:N17" si="13">C14+L14*M14</f>
        <v>1702.9296495191195</v>
      </c>
      <c r="O14" s="153">
        <f t="shared" ref="O14:O17" si="14">N14-C14</f>
        <v>-9.0703504808805064</v>
      </c>
    </row>
    <row r="15" spans="1:15" ht="15.75" x14ac:dyDescent="0.25">
      <c r="A15" s="92" t="s">
        <v>1084</v>
      </c>
      <c r="B15" s="151"/>
      <c r="C15" s="152">
        <f>VLOOKUP(A15,ИК!$A$2:$J$696,9,0)</f>
        <v>1749</v>
      </c>
      <c r="D15" s="144">
        <v>15</v>
      </c>
      <c r="E15" s="155">
        <v>4.333333333333333</v>
      </c>
      <c r="F15" s="156">
        <v>14</v>
      </c>
      <c r="G15" s="145">
        <f t="shared" si="7"/>
        <v>1806.8</v>
      </c>
      <c r="H15" s="145">
        <f t="shared" si="8"/>
        <v>57.799999999999955</v>
      </c>
      <c r="I15" s="146">
        <f t="shared" si="9"/>
        <v>0.14449999999999988</v>
      </c>
      <c r="J15" s="146">
        <f t="shared" si="10"/>
        <v>1.3947616576399933</v>
      </c>
      <c r="K15" s="146">
        <f t="shared" si="11"/>
        <v>0.4175780904165165</v>
      </c>
      <c r="L15" s="145">
        <v>20</v>
      </c>
      <c r="M15" s="146">
        <f t="shared" si="12"/>
        <v>-1.9303380229144143</v>
      </c>
      <c r="N15" s="147">
        <f t="shared" si="13"/>
        <v>1710.3932395417116</v>
      </c>
      <c r="O15" s="153">
        <f t="shared" si="14"/>
        <v>-38.606760458288363</v>
      </c>
    </row>
    <row r="16" spans="1:15" ht="15.75" x14ac:dyDescent="0.25">
      <c r="A16" s="92" t="s">
        <v>24</v>
      </c>
      <c r="B16" s="151"/>
      <c r="C16" s="152">
        <f>VLOOKUP(A16,ИК!$A$2:$J$696,9,0)</f>
        <v>1659</v>
      </c>
      <c r="D16" s="144">
        <v>15</v>
      </c>
      <c r="E16" s="155">
        <v>2.3333333333333335</v>
      </c>
      <c r="F16" s="156">
        <v>15</v>
      </c>
      <c r="G16" s="145">
        <f t="shared" si="7"/>
        <v>1812.8</v>
      </c>
      <c r="H16" s="145">
        <f t="shared" si="8"/>
        <v>153.79999999999995</v>
      </c>
      <c r="I16" s="146">
        <f t="shared" si="9"/>
        <v>0.3844999999999999</v>
      </c>
      <c r="J16" s="146">
        <f t="shared" si="10"/>
        <v>2.4238179645546332</v>
      </c>
      <c r="K16" s="146">
        <f t="shared" si="11"/>
        <v>0.29207160262390847</v>
      </c>
      <c r="L16" s="145">
        <v>20</v>
      </c>
      <c r="M16" s="146">
        <f t="shared" si="12"/>
        <v>-2.0477407060252939</v>
      </c>
      <c r="N16" s="147">
        <f t="shared" si="13"/>
        <v>1618.0451858794941</v>
      </c>
      <c r="O16" s="153">
        <f t="shared" si="14"/>
        <v>-40.954814120505944</v>
      </c>
    </row>
    <row r="17" spans="1:15" ht="15.75" x14ac:dyDescent="0.25">
      <c r="A17" s="92" t="s">
        <v>1052</v>
      </c>
      <c r="B17" s="151"/>
      <c r="C17" s="152">
        <f>VLOOKUP(A17,ИК!$A$2:$J$696,9,0)</f>
        <v>1806</v>
      </c>
      <c r="D17" s="144">
        <v>15</v>
      </c>
      <c r="E17" s="155">
        <v>2</v>
      </c>
      <c r="F17" s="156">
        <v>16</v>
      </c>
      <c r="G17" s="145">
        <f t="shared" si="7"/>
        <v>1803</v>
      </c>
      <c r="H17" s="145">
        <f t="shared" si="8"/>
        <v>-3</v>
      </c>
      <c r="I17" s="146">
        <f t="shared" si="9"/>
        <v>-7.4999999999999997E-3</v>
      </c>
      <c r="J17" s="146">
        <f t="shared" si="10"/>
        <v>0.98287887300003229</v>
      </c>
      <c r="K17" s="146">
        <f t="shared" si="11"/>
        <v>0.50431723975505982</v>
      </c>
      <c r="L17" s="145">
        <v>20</v>
      </c>
      <c r="M17" s="146">
        <f t="shared" si="12"/>
        <v>-5.5647585963258974</v>
      </c>
      <c r="N17" s="147">
        <f t="shared" si="13"/>
        <v>1694.7048280734821</v>
      </c>
      <c r="O17" s="153">
        <f t="shared" si="14"/>
        <v>-111.29517192651792</v>
      </c>
    </row>
  </sheetData>
  <protectedRanges>
    <protectedRange sqref="A2:A13" name="Diapazons2_2_1"/>
    <protectedRange sqref="B2:B13" name="Diapazons1_3"/>
  </protectedRanges>
  <conditionalFormatting sqref="F2:F17">
    <cfRule type="cellIs" dxfId="27" priority="26" operator="equal">
      <formula>#REF!</formula>
    </cfRule>
    <cfRule type="cellIs" dxfId="26" priority="27" operator="equal">
      <formula>#REF!</formula>
    </cfRule>
    <cfRule type="cellIs" dxfId="25" priority="28" operator="equal">
      <formula>#REF!</formula>
    </cfRule>
  </conditionalFormatting>
  <conditionalFormatting sqref="A4">
    <cfRule type="duplicateValues" dxfId="24" priority="14"/>
  </conditionalFormatting>
  <conditionalFormatting sqref="A4">
    <cfRule type="duplicateValues" dxfId="23" priority="13"/>
  </conditionalFormatting>
  <conditionalFormatting sqref="A4">
    <cfRule type="duplicateValues" dxfId="22" priority="15"/>
  </conditionalFormatting>
  <conditionalFormatting sqref="A4">
    <cfRule type="duplicateValues" dxfId="21" priority="16"/>
  </conditionalFormatting>
  <conditionalFormatting sqref="A4">
    <cfRule type="duplicateValues" dxfId="20" priority="17"/>
  </conditionalFormatting>
  <conditionalFormatting sqref="A4">
    <cfRule type="duplicateValues" dxfId="19" priority="18"/>
  </conditionalFormatting>
  <conditionalFormatting sqref="A3">
    <cfRule type="duplicateValues" dxfId="18" priority="12"/>
  </conditionalFormatting>
  <conditionalFormatting sqref="A3">
    <cfRule type="duplicateValues" dxfId="17" priority="11"/>
  </conditionalFormatting>
  <conditionalFormatting sqref="A3">
    <cfRule type="duplicateValues" dxfId="16" priority="10"/>
  </conditionalFormatting>
  <conditionalFormatting sqref="A3">
    <cfRule type="duplicateValues" dxfId="15" priority="9"/>
  </conditionalFormatting>
  <conditionalFormatting sqref="A2:A17">
    <cfRule type="duplicateValues" dxfId="14" priority="8"/>
  </conditionalFormatting>
  <conditionalFormatting sqref="A2:A17">
    <cfRule type="duplicateValues" dxfId="13" priority="7"/>
  </conditionalFormatting>
  <conditionalFormatting sqref="A2:A17">
    <cfRule type="duplicateValues" dxfId="12" priority="6"/>
  </conditionalFormatting>
  <conditionalFormatting sqref="A2:A17">
    <cfRule type="duplicateValues" dxfId="11" priority="5"/>
  </conditionalFormatting>
  <conditionalFormatting sqref="A2:A17">
    <cfRule type="duplicateValues" dxfId="10" priority="4"/>
  </conditionalFormatting>
  <conditionalFormatting sqref="A2:A17">
    <cfRule type="duplicateValues" dxfId="9" priority="3"/>
  </conditionalFormatting>
  <conditionalFormatting sqref="A2:A17">
    <cfRule type="duplicateValues" dxfId="8" priority="2"/>
  </conditionalFormatting>
  <conditionalFormatting sqref="A2:A17">
    <cfRule type="duplicateValues" dxfId="7" priority="1"/>
  </conditionalFormatting>
  <conditionalFormatting sqref="A2 A5:A17">
    <cfRule type="duplicateValues" dxfId="6" priority="19"/>
  </conditionalFormatting>
  <conditionalFormatting sqref="A2 A5:A17">
    <cfRule type="duplicateValues" dxfId="5" priority="20"/>
  </conditionalFormatting>
  <conditionalFormatting sqref="A2 A5:A17">
    <cfRule type="duplicateValues" dxfId="4" priority="21"/>
  </conditionalFormatting>
  <conditionalFormatting sqref="A2 A5:A17">
    <cfRule type="duplicateValues" dxfId="3" priority="22"/>
  </conditionalFormatting>
  <conditionalFormatting sqref="A2 A5:A17">
    <cfRule type="duplicateValues" dxfId="2" priority="23"/>
  </conditionalFormatting>
  <conditionalFormatting sqref="A2 A5:A17">
    <cfRule type="duplicateValues" dxfId="1" priority="24"/>
  </conditionalFormatting>
  <conditionalFormatting sqref="A2 A4:A17"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2019-03-05T19:18:49Z</dcterms:modified>
</cp:coreProperties>
</file>